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<sst xmlns="http://schemas.openxmlformats.org/spreadsheetml/2006/main" count="210" uniqueCount="81">
  <si>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</si>
  <si>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</si>
  <si>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</si>
  <si>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</si>
  <si>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</si>
  <si>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</si>
  <si>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</si>
  <si>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</si>
  <si>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</si>
  <si>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</si>
  <si>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</si>
  <si>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</si>
  <si>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</si>
  <si>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</si>
  <si>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</si>
  <si>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</si>
  <si>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</si>
  <si>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</si>
  <si>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</si>
  <si>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</si>
  <si>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</si>
  <si>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</si>
  <si>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</si>
  <si>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</si>
  <si>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</si>
  <si>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</si>
  <si>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</si>
  <si>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</si>
  <si>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</si>
  <si>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</si>
  <si>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</si>
  <si>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</si>
  <si>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</si>
  <si>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</si>
  <si>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</si>
  <si>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</si>
  <si>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</si>
  <si>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</si>
  <si>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</si>
  <si>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</si>
  <si>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</si>
  <si>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</si>
  <si>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</si>
  <si>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</si>
  <si>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</si>
  <si>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</si>
  <si>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</si>
  <si>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</si>
  <si>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t xml:space="preserve">GST Amount, If Any
in
</t>
    </r>
    <r>
      <rPr>
        <b/>
        <sz val="11"/>
        <color indexed="10"/>
        <rFont val="Arial"/>
        <family val="2"/>
      </rPr>
      <t>Rs.      P</t>
    </r>
  </si>
  <si>
    <r>
      <t xml:space="preserve">Indian Agent Commision, If any
in
</t>
    </r>
    <r>
      <rPr>
        <b/>
        <sz val="11"/>
        <color indexed="10"/>
        <rFont val="Arial"/>
        <family val="2"/>
      </rPr>
      <t>Rs.      P</t>
    </r>
  </si>
  <si>
    <t>Nos.</t>
  </si>
  <si>
    <t>GST Rate in  Percentage, If any</t>
  </si>
  <si>
    <t>USD</t>
  </si>
  <si>
    <t>Partial Conversion</t>
  </si>
  <si>
    <t xml:space="preserve">Tender Inviting Authority: Chairman, Institute Network Infrastructure Committee, Indian Institute of Technology (Banaras Hindu University), Varanasi, Uttar Pradesh-221005
</t>
  </si>
  <si>
    <t>Name of Work: Supply, Installation, Commissioning &amp; Testing of Extension of the Existing Network of the IIT (BHU), Varanasi</t>
  </si>
  <si>
    <t xml:space="preserve">Reference No. IIT (BHU)/I.P. Cell/Tender-NW/23-24/687 Dated: 18.01.2024
</t>
  </si>
  <si>
    <r>
      <rPr>
        <b/>
        <sz val="14"/>
        <rFont val="Times New Roman"/>
        <family val="1"/>
      </rPr>
      <t xml:space="preserve">24 Port Distribution Switch 1/10/25G ports 
</t>
    </r>
    <r>
      <rPr>
        <sz val="14"/>
        <rFont val="Times New Roman"/>
        <family val="1"/>
      </rPr>
      <t>(As per Technical Specification given in Annexure-I of Tender Document)</t>
    </r>
  </si>
  <si>
    <r>
      <rPr>
        <b/>
        <sz val="14"/>
        <rFont val="Times New Roman"/>
        <family val="1"/>
      </rPr>
      <t xml:space="preserve">48 port Access Switch POE
</t>
    </r>
    <r>
      <rPr>
        <sz val="14"/>
        <rFont val="Times New Roman"/>
        <family val="1"/>
      </rPr>
      <t>(As per Technical Specification given in Annexure-I of Tender Document)</t>
    </r>
  </si>
  <si>
    <r>
      <rPr>
        <b/>
        <sz val="14"/>
        <rFont val="Times New Roman"/>
        <family val="1"/>
      </rPr>
      <t xml:space="preserve">24 port Access Switch POE
</t>
    </r>
    <r>
      <rPr>
        <sz val="14"/>
        <rFont val="Times New Roman"/>
        <family val="1"/>
      </rPr>
      <t>(As per Technical Specification given in Annexure-I of Tender Document)</t>
    </r>
  </si>
  <si>
    <r>
      <rPr>
        <b/>
        <sz val="14"/>
        <rFont val="Times New Roman"/>
        <family val="1"/>
      </rPr>
      <t xml:space="preserve">48 port Access Switch (Non-PoE)
</t>
    </r>
    <r>
      <rPr>
        <sz val="14"/>
        <rFont val="Times New Roman"/>
        <family val="1"/>
      </rPr>
      <t>(As per Technical Specification given in Annexure-I of Tender Document)</t>
    </r>
  </si>
  <si>
    <r>
      <rPr>
        <b/>
        <sz val="14"/>
        <rFont val="Times New Roman"/>
        <family val="1"/>
      </rPr>
      <t xml:space="preserve">Indoor Access Point
</t>
    </r>
    <r>
      <rPr>
        <sz val="14"/>
        <rFont val="Times New Roman"/>
        <family val="1"/>
      </rPr>
      <t>(As per Technical Specification given in Annexure-I of Tender Document)</t>
    </r>
  </si>
  <si>
    <r>
      <rPr>
        <b/>
        <sz val="14"/>
        <rFont val="Times New Roman"/>
        <family val="1"/>
      </rPr>
      <t xml:space="preserve">Fiber 10G SFP Module (for AS-DS)
</t>
    </r>
    <r>
      <rPr>
        <sz val="14"/>
        <rFont val="Times New Roman"/>
        <family val="1"/>
      </rPr>
      <t>(As per Technical Specification given in Annexure-I of Tender Document)</t>
    </r>
  </si>
  <si>
    <r>
      <rPr>
        <b/>
        <sz val="14"/>
        <rFont val="Times New Roman"/>
        <family val="1"/>
      </rPr>
      <t xml:space="preserve">Fiber 10G SFP Module (for DS-Core)
</t>
    </r>
    <r>
      <rPr>
        <sz val="14"/>
        <rFont val="Times New Roman"/>
        <family val="1"/>
      </rPr>
      <t>(As per Technical Specification given in Annexure-I of Tender Document)</t>
    </r>
  </si>
  <si>
    <r>
      <rPr>
        <b/>
        <sz val="14"/>
        <rFont val="Times New Roman"/>
        <family val="1"/>
      </rPr>
      <t xml:space="preserve">Fiber LC to LC Patch cord
</t>
    </r>
    <r>
      <rPr>
        <sz val="14"/>
        <rFont val="Times New Roman"/>
        <family val="1"/>
      </rPr>
      <t>(As per Technical Specification given in Annexure-I of Tender Document)</t>
    </r>
  </si>
  <si>
    <t>Additional Warranty</t>
  </si>
  <si>
    <t>item2</t>
  </si>
  <si>
    <t>item3</t>
  </si>
  <si>
    <t>item4</t>
  </si>
  <si>
    <t>item6</t>
  </si>
  <si>
    <t>item7</t>
  </si>
  <si>
    <t>item8</t>
  </si>
  <si>
    <t>item9</t>
  </si>
  <si>
    <t>24 Port Distribution Switch 1/10/25G ports 
(As per Technical Specification given in Annexure-I of Tender Document)</t>
  </si>
  <si>
    <t>48 port Access Switch POE
(As per Technical Specification given in Annexure-I of Tender Document)</t>
  </si>
  <si>
    <t>24 port Access Switch POE
(As per Technical Specification given in Annexure-I of Tender Document)</t>
  </si>
  <si>
    <t>48 port Access Switch (Non-PoE)
(As per Technical Specification given in Annexure-I of Tender Document)</t>
  </si>
  <si>
    <t>Indoor Access Point
(As per Technical Specification given in Annexure-I of Tender Document)</t>
  </si>
  <si>
    <t>Fiber 10G SFP Module (for AS-DS)
(As per Technical Specification given in Annexure-I of Tender Document)</t>
  </si>
  <si>
    <t>Fiber 10G SFP Module (for DS-Core)
(As per Technical Specification given in Annexure-I of Tender Document)</t>
  </si>
  <si>
    <t>Fiber LC to LC Patch cord
(As per Technical Specification given in Annexure-I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</si>
</sst>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25"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1">
      <selection activeCell="A5" sqref="A5:BC5"/>
    </sheetView>
  </sheetViews>
  <sheetFormatPr defaultColWidth="9.140625" defaultRowHeight="15"/>
  <cols>
    <col min="1" max="1" width="12.7109375" style="1" customWidth="1"/>
    <col min="2" max="2" width="63.8515625" style="1" customWidth="1"/>
    <col min="3" max="3" width="18.2812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1.5"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8.25" customHeight="1">
      <c r="A6" s="87" t="s">
        <v>56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12" customHeight="1">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85.5" customHeight="1">
      <c r="A8" s="11" t="s">
        <v>37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42"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51</v>
      </c>
      <c r="O11" s="19" t="s">
        <v>48</v>
      </c>
      <c r="P11" s="19" t="s">
        <v>39</v>
      </c>
      <c r="Q11" s="19" t="s">
        <v>40</v>
      </c>
      <c r="R11" s="19" t="s">
        <v>49</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8" customHeight="1">
      <c r="A14" s="25">
        <v>1.1</v>
      </c>
      <c r="B14" s="80" t="s">
        <v>57</v>
      </c>
      <c r="C14" s="27" t="s">
        <v>24</v>
      </c>
      <c r="D14" s="77">
        <v>2</v>
      </c>
      <c r="E14" s="78" t="s">
        <v>50</v>
      </c>
      <c r="F14" s="42">
        <v>1500000</v>
      </c>
      <c r="G14" s="43"/>
      <c r="H14" s="44"/>
      <c r="I14" s="42" t="s">
        <v>27</v>
      </c>
      <c r="J14" s="45">
        <f aca="true" t="shared" si="0" ref="J14:J22">IF(I14="Less(-)",-1,1)</f>
        <v>1</v>
      </c>
      <c r="K14" s="46" t="s">
        <v>53</v>
      </c>
      <c r="L14" s="79" t="s">
        <v>52</v>
      </c>
      <c r="M14" s="71"/>
      <c r="N14" s="75"/>
      <c r="O14" s="82">
        <f aca="true" t="shared" si="1" ref="O14:O22">(M14*D14)*N14/100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22">total_amount_ba($B$2,$D$2,D14,F14,J14,K14,M14)*D14</f>
        <v>0</v>
      </c>
      <c r="BB14" s="50">
        <f aca="true" t="shared" si="3" ref="BB14:BB22">SUM(O14:AZ14)</f>
        <v>0</v>
      </c>
      <c r="BC14" s="39" t="str">
        <f aca="true" t="shared" si="4" ref="BC14:BC22">SpellNumber(L14,BB14)</f>
        <v>USD Zero Only</v>
      </c>
      <c r="IA14" s="40">
        <v>1.1</v>
      </c>
      <c r="IB14" s="81" t="s">
        <v>73</v>
      </c>
      <c r="IC14" s="40" t="s">
        <v>24</v>
      </c>
      <c r="ID14" s="40">
        <v>2</v>
      </c>
      <c r="IE14" s="41" t="s">
        <v>50</v>
      </c>
      <c r="IF14" s="41" t="s">
        <v>28</v>
      </c>
      <c r="IG14" s="41" t="s">
        <v>24</v>
      </c>
      <c r="IH14" s="41">
        <v>123.223</v>
      </c>
      <c r="II14" s="41" t="s">
        <v>26</v>
      </c>
    </row>
    <row r="15" spans="1:243" s="40" customFormat="1" ht="78" customHeight="1">
      <c r="A15" s="25">
        <v>1.2</v>
      </c>
      <c r="B15" s="80" t="s">
        <v>58</v>
      </c>
      <c r="C15" s="27" t="s">
        <v>66</v>
      </c>
      <c r="D15" s="77">
        <v>1</v>
      </c>
      <c r="E15" s="78" t="s">
        <v>50</v>
      </c>
      <c r="F15" s="42">
        <v>1500000</v>
      </c>
      <c r="G15" s="43"/>
      <c r="H15" s="44"/>
      <c r="I15" s="42" t="s">
        <v>27</v>
      </c>
      <c r="J15" s="45">
        <f t="shared" si="0"/>
        <v>1</v>
      </c>
      <c r="K15" s="46" t="s">
        <v>53</v>
      </c>
      <c r="L15" s="79" t="s">
        <v>52</v>
      </c>
      <c r="M15" s="71"/>
      <c r="N15" s="75"/>
      <c r="O15" s="82">
        <f t="shared" si="1"/>
        <v>0</v>
      </c>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9" t="str">
        <f t="shared" si="4"/>
        <v>USD Zero Only</v>
      </c>
      <c r="IA15" s="40">
        <v>1.2</v>
      </c>
      <c r="IB15" s="81" t="s">
        <v>74</v>
      </c>
      <c r="IC15" s="40" t="s">
        <v>66</v>
      </c>
      <c r="ID15" s="40">
        <v>1</v>
      </c>
      <c r="IE15" s="41" t="s">
        <v>50</v>
      </c>
      <c r="IF15" s="41" t="s">
        <v>28</v>
      </c>
      <c r="IG15" s="41" t="s">
        <v>24</v>
      </c>
      <c r="IH15" s="41">
        <v>123.223</v>
      </c>
      <c r="II15" s="41" t="s">
        <v>26</v>
      </c>
    </row>
    <row r="16" spans="1:243" s="40" customFormat="1" ht="78" customHeight="1">
      <c r="A16" s="25">
        <v>1.3</v>
      </c>
      <c r="B16" s="80" t="s">
        <v>59</v>
      </c>
      <c r="C16" s="27" t="s">
        <v>67</v>
      </c>
      <c r="D16" s="77">
        <v>16</v>
      </c>
      <c r="E16" s="78" t="s">
        <v>50</v>
      </c>
      <c r="F16" s="42">
        <v>1500000</v>
      </c>
      <c r="G16" s="43"/>
      <c r="H16" s="44"/>
      <c r="I16" s="42" t="s">
        <v>27</v>
      </c>
      <c r="J16" s="45">
        <f t="shared" si="0"/>
        <v>1</v>
      </c>
      <c r="K16" s="46" t="s">
        <v>53</v>
      </c>
      <c r="L16" s="79" t="s">
        <v>52</v>
      </c>
      <c r="M16" s="71"/>
      <c r="N16" s="75"/>
      <c r="O16" s="82">
        <f t="shared" si="1"/>
        <v>0</v>
      </c>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9" t="str">
        <f t="shared" si="4"/>
        <v>USD Zero Only</v>
      </c>
      <c r="IA16" s="40">
        <v>1.3</v>
      </c>
      <c r="IB16" s="81" t="s">
        <v>75</v>
      </c>
      <c r="IC16" s="40" t="s">
        <v>67</v>
      </c>
      <c r="ID16" s="40">
        <v>16</v>
      </c>
      <c r="IE16" s="41" t="s">
        <v>50</v>
      </c>
      <c r="IF16" s="41" t="s">
        <v>28</v>
      </c>
      <c r="IG16" s="41" t="s">
        <v>24</v>
      </c>
      <c r="IH16" s="41">
        <v>123.223</v>
      </c>
      <c r="II16" s="41" t="s">
        <v>26</v>
      </c>
    </row>
    <row r="17" spans="1:243" s="40" customFormat="1" ht="78" customHeight="1">
      <c r="A17" s="25">
        <v>1.4</v>
      </c>
      <c r="B17" s="80" t="s">
        <v>60</v>
      </c>
      <c r="C17" s="27" t="s">
        <v>68</v>
      </c>
      <c r="D17" s="77">
        <v>10</v>
      </c>
      <c r="E17" s="78" t="s">
        <v>50</v>
      </c>
      <c r="F17" s="42">
        <v>1500000</v>
      </c>
      <c r="G17" s="43"/>
      <c r="H17" s="44"/>
      <c r="I17" s="42" t="s">
        <v>27</v>
      </c>
      <c r="J17" s="45">
        <f t="shared" si="0"/>
        <v>1</v>
      </c>
      <c r="K17" s="46" t="s">
        <v>53</v>
      </c>
      <c r="L17" s="79" t="s">
        <v>52</v>
      </c>
      <c r="M17" s="71"/>
      <c r="N17" s="75"/>
      <c r="O17" s="82">
        <f t="shared" si="1"/>
        <v>0</v>
      </c>
      <c r="P17" s="76"/>
      <c r="Q17" s="75"/>
      <c r="R17" s="75"/>
      <c r="S17" s="74"/>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9" t="str">
        <f t="shared" si="4"/>
        <v>USD Zero Only</v>
      </c>
      <c r="IA17" s="40">
        <v>1.4</v>
      </c>
      <c r="IB17" s="81" t="s">
        <v>76</v>
      </c>
      <c r="IC17" s="40" t="s">
        <v>68</v>
      </c>
      <c r="ID17" s="40">
        <v>10</v>
      </c>
      <c r="IE17" s="41" t="s">
        <v>50</v>
      </c>
      <c r="IF17" s="41" t="s">
        <v>28</v>
      </c>
      <c r="IG17" s="41" t="s">
        <v>24</v>
      </c>
      <c r="IH17" s="41">
        <v>123.223</v>
      </c>
      <c r="II17" s="41" t="s">
        <v>26</v>
      </c>
    </row>
    <row r="18" spans="1:243" s="40" customFormat="1" ht="78" customHeight="1">
      <c r="A18" s="25">
        <v>1.5</v>
      </c>
      <c r="B18" s="80" t="s">
        <v>61</v>
      </c>
      <c r="C18" s="27" t="s">
        <v>31</v>
      </c>
      <c r="D18" s="77">
        <v>80</v>
      </c>
      <c r="E18" s="78" t="s">
        <v>50</v>
      </c>
      <c r="F18" s="42">
        <v>1500000</v>
      </c>
      <c r="G18" s="43"/>
      <c r="H18" s="44"/>
      <c r="I18" s="42" t="s">
        <v>27</v>
      </c>
      <c r="J18" s="45">
        <f t="shared" si="0"/>
        <v>1</v>
      </c>
      <c r="K18" s="46" t="s">
        <v>53</v>
      </c>
      <c r="L18" s="79" t="s">
        <v>52</v>
      </c>
      <c r="M18" s="71"/>
      <c r="N18" s="75"/>
      <c r="O18" s="82">
        <f t="shared" si="1"/>
        <v>0</v>
      </c>
      <c r="P18" s="76"/>
      <c r="Q18" s="75"/>
      <c r="R18" s="75"/>
      <c r="S18" s="74"/>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9" t="str">
        <f t="shared" si="4"/>
        <v>USD Zero Only</v>
      </c>
      <c r="IA18" s="40">
        <v>1.5</v>
      </c>
      <c r="IB18" s="81" t="s">
        <v>77</v>
      </c>
      <c r="IC18" s="40" t="s">
        <v>31</v>
      </c>
      <c r="ID18" s="40">
        <v>80</v>
      </c>
      <c r="IE18" s="41" t="s">
        <v>50</v>
      </c>
      <c r="IF18" s="41" t="s">
        <v>28</v>
      </c>
      <c r="IG18" s="41" t="s">
        <v>24</v>
      </c>
      <c r="IH18" s="41">
        <v>123.223</v>
      </c>
      <c r="II18" s="41" t="s">
        <v>26</v>
      </c>
    </row>
    <row r="19" spans="1:243" s="40" customFormat="1" ht="78" customHeight="1">
      <c r="A19" s="25">
        <v>1.6</v>
      </c>
      <c r="B19" s="80" t="s">
        <v>62</v>
      </c>
      <c r="C19" s="27" t="s">
        <v>69</v>
      </c>
      <c r="D19" s="77">
        <v>54</v>
      </c>
      <c r="E19" s="78" t="s">
        <v>50</v>
      </c>
      <c r="F19" s="42">
        <v>1500000</v>
      </c>
      <c r="G19" s="43"/>
      <c r="H19" s="44"/>
      <c r="I19" s="42" t="s">
        <v>27</v>
      </c>
      <c r="J19" s="45">
        <f t="shared" si="0"/>
        <v>1</v>
      </c>
      <c r="K19" s="46" t="s">
        <v>53</v>
      </c>
      <c r="L19" s="79" t="s">
        <v>52</v>
      </c>
      <c r="M19" s="71"/>
      <c r="N19" s="75"/>
      <c r="O19" s="82">
        <f t="shared" si="1"/>
        <v>0</v>
      </c>
      <c r="P19" s="76"/>
      <c r="Q19" s="75"/>
      <c r="R19" s="75"/>
      <c r="S19" s="74"/>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9" t="str">
        <f t="shared" si="4"/>
        <v>USD Zero Only</v>
      </c>
      <c r="IA19" s="40">
        <v>1.6</v>
      </c>
      <c r="IB19" s="81" t="s">
        <v>78</v>
      </c>
      <c r="IC19" s="40" t="s">
        <v>69</v>
      </c>
      <c r="ID19" s="40">
        <v>54</v>
      </c>
      <c r="IE19" s="41" t="s">
        <v>50</v>
      </c>
      <c r="IF19" s="41" t="s">
        <v>28</v>
      </c>
      <c r="IG19" s="41" t="s">
        <v>24</v>
      </c>
      <c r="IH19" s="41">
        <v>123.223</v>
      </c>
      <c r="II19" s="41" t="s">
        <v>26</v>
      </c>
    </row>
    <row r="20" spans="1:243" s="40" customFormat="1" ht="78" customHeight="1">
      <c r="A20" s="25">
        <v>1.7</v>
      </c>
      <c r="B20" s="80" t="s">
        <v>63</v>
      </c>
      <c r="C20" s="27" t="s">
        <v>70</v>
      </c>
      <c r="D20" s="77">
        <v>8</v>
      </c>
      <c r="E20" s="78" t="s">
        <v>50</v>
      </c>
      <c r="F20" s="42">
        <v>1500000</v>
      </c>
      <c r="G20" s="43"/>
      <c r="H20" s="44"/>
      <c r="I20" s="42" t="s">
        <v>27</v>
      </c>
      <c r="J20" s="45">
        <f t="shared" si="0"/>
        <v>1</v>
      </c>
      <c r="K20" s="46" t="s">
        <v>53</v>
      </c>
      <c r="L20" s="79" t="s">
        <v>52</v>
      </c>
      <c r="M20" s="71"/>
      <c r="N20" s="75"/>
      <c r="O20" s="82">
        <f t="shared" si="1"/>
        <v>0</v>
      </c>
      <c r="P20" s="76"/>
      <c r="Q20" s="75"/>
      <c r="R20" s="75"/>
      <c r="S20" s="74"/>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2"/>
        <v>0</v>
      </c>
      <c r="BB20" s="50">
        <f t="shared" si="3"/>
        <v>0</v>
      </c>
      <c r="BC20" s="39" t="str">
        <f t="shared" si="4"/>
        <v>USD Zero Only</v>
      </c>
      <c r="IA20" s="40">
        <v>1.7</v>
      </c>
      <c r="IB20" s="81" t="s">
        <v>79</v>
      </c>
      <c r="IC20" s="40" t="s">
        <v>70</v>
      </c>
      <c r="ID20" s="40">
        <v>8</v>
      </c>
      <c r="IE20" s="41" t="s">
        <v>50</v>
      </c>
      <c r="IF20" s="41" t="s">
        <v>28</v>
      </c>
      <c r="IG20" s="41" t="s">
        <v>24</v>
      </c>
      <c r="IH20" s="41">
        <v>123.223</v>
      </c>
      <c r="II20" s="41" t="s">
        <v>26</v>
      </c>
    </row>
    <row r="21" spans="1:243" s="40" customFormat="1" ht="78" customHeight="1">
      <c r="A21" s="25">
        <v>1.8</v>
      </c>
      <c r="B21" s="80" t="s">
        <v>64</v>
      </c>
      <c r="C21" s="27" t="s">
        <v>71</v>
      </c>
      <c r="D21" s="77">
        <v>124</v>
      </c>
      <c r="E21" s="78" t="s">
        <v>50</v>
      </c>
      <c r="F21" s="42">
        <v>1500000</v>
      </c>
      <c r="G21" s="43"/>
      <c r="H21" s="44"/>
      <c r="I21" s="42" t="s">
        <v>27</v>
      </c>
      <c r="J21" s="45">
        <f t="shared" si="0"/>
        <v>1</v>
      </c>
      <c r="K21" s="46" t="s">
        <v>53</v>
      </c>
      <c r="L21" s="79" t="s">
        <v>52</v>
      </c>
      <c r="M21" s="71"/>
      <c r="N21" s="75"/>
      <c r="O21" s="82">
        <f t="shared" si="1"/>
        <v>0</v>
      </c>
      <c r="P21" s="76"/>
      <c r="Q21" s="75"/>
      <c r="R21" s="75"/>
      <c r="S21" s="74"/>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2"/>
        <v>0</v>
      </c>
      <c r="BB21" s="50">
        <f t="shared" si="3"/>
        <v>0</v>
      </c>
      <c r="BC21" s="39" t="str">
        <f t="shared" si="4"/>
        <v>USD Zero Only</v>
      </c>
      <c r="IA21" s="40">
        <v>1.8</v>
      </c>
      <c r="IB21" s="81" t="s">
        <v>80</v>
      </c>
      <c r="IC21" s="40" t="s">
        <v>71</v>
      </c>
      <c r="ID21" s="40">
        <v>124</v>
      </c>
      <c r="IE21" s="41" t="s">
        <v>50</v>
      </c>
      <c r="IF21" s="41" t="s">
        <v>28</v>
      </c>
      <c r="IG21" s="41" t="s">
        <v>24</v>
      </c>
      <c r="IH21" s="41">
        <v>123.223</v>
      </c>
      <c r="II21" s="41" t="s">
        <v>26</v>
      </c>
    </row>
    <row r="22" spans="1:243" s="40" customFormat="1" ht="78" customHeight="1">
      <c r="A22" s="25">
        <v>1.9</v>
      </c>
      <c r="B22" s="83" t="s">
        <v>65</v>
      </c>
      <c r="C22" s="27" t="s">
        <v>72</v>
      </c>
      <c r="D22" s="77">
        <v>1</v>
      </c>
      <c r="E22" s="78" t="s">
        <v>50</v>
      </c>
      <c r="F22" s="42">
        <v>1500000</v>
      </c>
      <c r="G22" s="43"/>
      <c r="H22" s="44"/>
      <c r="I22" s="42" t="s">
        <v>27</v>
      </c>
      <c r="J22" s="45">
        <f t="shared" si="0"/>
        <v>1</v>
      </c>
      <c r="K22" s="46" t="s">
        <v>53</v>
      </c>
      <c r="L22" s="79" t="s">
        <v>52</v>
      </c>
      <c r="M22" s="71"/>
      <c r="N22" s="75"/>
      <c r="O22" s="82">
        <f t="shared" si="1"/>
        <v>0</v>
      </c>
      <c r="P22" s="76"/>
      <c r="Q22" s="75"/>
      <c r="R22" s="75"/>
      <c r="S22" s="74"/>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2"/>
        <v>0</v>
      </c>
      <c r="BB22" s="50">
        <f t="shared" si="3"/>
        <v>0</v>
      </c>
      <c r="BC22" s="39" t="str">
        <f t="shared" si="4"/>
        <v>USD Zero Only</v>
      </c>
      <c r="IA22" s="40">
        <v>1.9</v>
      </c>
      <c r="IB22" s="81" t="s">
        <v>65</v>
      </c>
      <c r="IC22" s="40" t="s">
        <v>72</v>
      </c>
      <c r="ID22" s="40">
        <v>1</v>
      </c>
      <c r="IE22" s="41" t="s">
        <v>50</v>
      </c>
      <c r="IF22" s="41" t="s">
        <v>28</v>
      </c>
      <c r="IG22" s="41" t="s">
        <v>24</v>
      </c>
      <c r="IH22" s="41">
        <v>123.223</v>
      </c>
      <c r="II22" s="41" t="s">
        <v>26</v>
      </c>
    </row>
    <row r="23" spans="1:243" s="40" customFormat="1" ht="34.5" customHeight="1">
      <c r="A23" s="51" t="s">
        <v>30</v>
      </c>
      <c r="B23" s="52"/>
      <c r="C23" s="53"/>
      <c r="D23" s="54"/>
      <c r="E23" s="54"/>
      <c r="F23" s="54"/>
      <c r="G23" s="54"/>
      <c r="H23" s="55"/>
      <c r="I23" s="55"/>
      <c r="J23" s="55"/>
      <c r="K23" s="55"/>
      <c r="L23" s="56"/>
      <c r="BA23" s="57">
        <f>SUM(BA14:BA22)</f>
        <v>0</v>
      </c>
      <c r="BB23" s="57">
        <f>SUM(BB14:BB22)</f>
        <v>0</v>
      </c>
      <c r="BC23" s="39" t="str">
        <f>SpellNumber($E$2,BB23)</f>
        <v>INR,USD,JPY,EUR,CHF,GBP Zero Only</v>
      </c>
      <c r="IE23" s="41">
        <v>4</v>
      </c>
      <c r="IF23" s="41" t="s">
        <v>29</v>
      </c>
      <c r="IG23" s="41" t="s">
        <v>31</v>
      </c>
      <c r="IH23" s="41">
        <v>10</v>
      </c>
      <c r="II23" s="41" t="s">
        <v>26</v>
      </c>
    </row>
    <row r="24" spans="1:243" s="66" customFormat="1" ht="54.75" customHeight="1" hidden="1">
      <c r="A24" s="52" t="s">
        <v>32</v>
      </c>
      <c r="B24" s="58"/>
      <c r="C24" s="59"/>
      <c r="D24" s="60"/>
      <c r="E24" s="72" t="s">
        <v>33</v>
      </c>
      <c r="F24" s="73"/>
      <c r="G24" s="61"/>
      <c r="H24" s="62"/>
      <c r="I24" s="62"/>
      <c r="J24" s="62"/>
      <c r="K24" s="63"/>
      <c r="L24" s="64"/>
      <c r="M24" s="65" t="s">
        <v>34</v>
      </c>
      <c r="O24" s="40"/>
      <c r="P24" s="40"/>
      <c r="Q24" s="40"/>
      <c r="R24" s="40"/>
      <c r="S24" s="40"/>
      <c r="BA24" s="67">
        <f>IF(ISBLANK(F24),0,IF(E24="Excess (+)",ROUND(BA23+(BA23*F24),2),IF(E24="Less (-)",ROUND(BA23+(BA23*F24*(-1)),2),0)))</f>
        <v>0</v>
      </c>
      <c r="BB24" s="68">
        <f>ROUND(BA24,0)</f>
        <v>0</v>
      </c>
      <c r="BC24" s="69" t="str">
        <f>SpellNumber(L24,BB24)</f>
        <v> Zero Only</v>
      </c>
      <c r="IE24" s="70"/>
      <c r="IF24" s="70"/>
      <c r="IG24" s="70"/>
      <c r="IH24" s="70"/>
      <c r="II24" s="70"/>
    </row>
    <row r="25" spans="1:243" s="66" customFormat="1" ht="43.5" customHeight="1">
      <c r="A25" s="51" t="s">
        <v>35</v>
      </c>
      <c r="B25" s="51"/>
      <c r="C25" s="85" t="str">
        <f>SpellNumber($E$2,BB23)</f>
        <v>INR,USD,JPY,EUR,CHF,GBP Zero Only</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IE25" s="70"/>
      <c r="IF25" s="70"/>
      <c r="IG25" s="70"/>
      <c r="IH25" s="70"/>
      <c r="II25" s="70"/>
    </row>
    <row r="26" ht="15"/>
    <row r="27" ht="15"/>
    <row r="28" ht="15"/>
    <row r="29" ht="15"/>
    <row r="31" ht="15"/>
    <row r="32" ht="15"/>
  </sheetData>
  <sheetProtection password="EEC8" sheet="1"/>
  <mergeCells count="8">
    <mergeCell ref="A9:BC9"/>
    <mergeCell ref="C25:BC25"/>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list" allowBlank="1" showInputMessage="1" showErrorMessage="1" sqref="L19 L20 L13 L14 L15 L16 L17 L18 L22 L21">
      <formula1>"INR,USD,JPY,EUR,CHF,GBP"</formula1>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36</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2024-01-18T10:59:19Z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