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calcMode="manual" fullCalcOnLoad="1" fullPrecision="0" iterate="1" iterateCount="1" iterateDelta="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<sst xmlns="http://schemas.openxmlformats.org/spreadsheetml/2006/main" count="212" uniqueCount="81">
  <si>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</si>
  <si>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</si>
  <si>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</si>
  <si>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</si>
  <si>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</si>
  <si>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</si>
  <si>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</si>
  <si>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</si>
  <si>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</si>
  <si>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</si>
  <si>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</si>
  <si>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</si>
  <si>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</si>
  <si>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</si>
  <si>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</si>
  <si>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</si>
  <si>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</si>
  <si>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</si>
  <si>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</si>
  <si>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</si>
  <si>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</si>
  <si>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</si>
  <si>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</si>
  <si>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</si>
  <si>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</si>
  <si>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</si>
  <si>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</si>
  <si>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</si>
  <si>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</si>
  <si>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</si>
  <si>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</si>
  <si>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</si>
  <si>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</si>
  <si>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</si>
  <si>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</si>
  <si>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</si>
  <si>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</si>
  <si>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</si>
  <si>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</si>
  <si>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</si>
  <si>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</si>
  <si>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</si>
  <si>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</si>
  <si>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</si>
  <si>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</si>
  <si>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</si>
  <si>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</si>
  <si>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</si>
  <si>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</si>
  <si>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</si>
  <si>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</si>
  <si>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BI01010001010000000000000515BI0100001119</t>
  </si>
  <si>
    <t>BI01010001010000000000000515BI0100001120</t>
  </si>
  <si>
    <t>BI01010001010000000000000515BI0100001121</t>
  </si>
  <si>
    <t>BI01010001010000000000000515BI0100001122</t>
  </si>
  <si>
    <t>BI01010001010000000000000515BI0100001123</t>
  </si>
  <si>
    <t>item5</t>
  </si>
  <si>
    <t>Please Enable Macros to View BoQ information</t>
  </si>
  <si>
    <t>Select</t>
  </si>
  <si>
    <t>Name of the Bidder/ Bidding Firm / Company :</t>
  </si>
  <si>
    <r>
      <t xml:space="preserve">Estimated Rate
 in
</t>
    </r>
    <r>
      <rPr>
        <b/>
        <sz val="11"/>
        <color indexed="10"/>
        <rFont val="Arial"/>
        <family val="2"/>
      </rPr>
      <t>Rs.      P</t>
    </r>
  </si>
  <si>
    <r>
      <t xml:space="preserve">TOTAL AMOUNT  With Taxes
           in
     </t>
    </r>
    <r>
      <rPr>
        <b/>
        <sz val="11"/>
        <color indexed="10"/>
        <rFont val="Arial"/>
        <family val="2"/>
      </rPr>
      <t xml:space="preserve"> Rs.      P</t>
    </r>
  </si>
  <si>
    <t>xx</t>
  </si>
  <si>
    <t>Total in Figures</t>
  </si>
  <si>
    <t>Quoted Rate in Figures</t>
  </si>
  <si>
    <t>Quoted Rate in Words</t>
  </si>
  <si>
    <t>Tender Inviting Authority: Superintending Engineer, Institute Works Department, IIT(BHU), Varanasi</t>
  </si>
  <si>
    <t xml:space="preserve">Name of Work:  Electrification for central power backup system in the Pharmacetucal Engineering &amp; Technology Department, IIT(BHU) </t>
  </si>
  <si>
    <t>Contract No: IIT(BHU)/IWD/</t>
  </si>
  <si>
    <t>2 X 4 sq. mm + 1 X 4 sq. mm earth wire</t>
  </si>
  <si>
    <t>4 X4sq. mm + 2 X 4 sq. mm earth wire</t>
  </si>
  <si>
    <t>Supplying and fixing following way, horizontal type three pole and neutral, sheet steel, MCB distribution board, 240 V, on surface/ recess, complete with tinned copper bus bar, neutral bus bar, earth bar, din bar, interconnections, powder painted including earthing etc. as required. (But without MCB/RCCB/Isolator)  12 way Double door.Make L&amp;T/LEGRAND/ABB</t>
  </si>
  <si>
    <t>DP MCB C CURVE 5-32Amp</t>
  </si>
  <si>
    <t xml:space="preserve">2/4 Module sheet steel Enclosure </t>
  </si>
  <si>
    <t>Supplying , installation testing and commissioning of 63 Amp. TPN tap off box made of 1.6mm thick sheet steel encloser duly painted with powder coating on existing rising main complete wit TPN disconnector FSU and HRC fuse , connection , eartihing etc. as require Make L&amp;T/LEGRAND/ABB</t>
  </si>
  <si>
    <r>
      <t xml:space="preserve">Supplying , installation testing and commissioning of 10KVA Online UPS system. Make </t>
    </r>
    <r>
      <rPr>
        <b/>
        <sz val="11"/>
        <color indexed="8"/>
        <rFont val="Times New Roman"/>
        <family val="1"/>
      </rPr>
      <t>APC, Microtech , Emerson</t>
    </r>
    <r>
      <rPr>
        <sz val="11"/>
        <color indexed="8"/>
        <rFont val="Times New Roman"/>
        <family val="1"/>
      </rPr>
      <t>,etc. with suplying , installation testing and commissioning of battery (NXT type Make-</t>
    </r>
    <r>
      <rPr>
        <b/>
        <sz val="11"/>
        <color indexed="8"/>
        <rFont val="Times New Roman"/>
        <family val="1"/>
      </rPr>
      <t>Amaron, Quanta HBL</t>
    </r>
    <r>
      <rPr>
        <sz val="11"/>
        <color indexed="8"/>
        <rFont val="Times New Roman"/>
        <family val="1"/>
      </rPr>
      <t xml:space="preserve"> 12V, 100AH Suaitable for above UPS including necessary connection with UPS or Equivelent in Exide. (Minimum 1 hours backup) also mounting MS battery stand.</t>
    </r>
  </si>
  <si>
    <t>Wiring for circuit/ submain wiring alongwith earth wire with the following sizes of FRLS PVC insulated copper conductor, singlecore cable in surface/ recessed medium class PVC conduit as required. Make-L&amp;T/Finolex/Polycab
2 X 2.5 sq. mm + 1 X 2.5 sq. mm earth wire</t>
  </si>
  <si>
    <t>Supplying and fixing 5 A to 32 A rating, 240/415 V, 10 kA, “C”curve, miniature circuit breaker suitable for inductive load of
following poles in the existing MCB DB complete with connections, testing and commissioning etc. as required.Make L&amp;T/LEGRAND/ABB
Single pole</t>
  </si>
  <si>
    <t>Mtrs</t>
  </si>
  <si>
    <t>Nos.</t>
  </si>
  <si>
    <t>Supplying , installation testing and commissioning of 10KVA Online UPS system. Make APC, Microtech , Emerson,etc. with suplying , installation testing and commissioning of battery (NXT type Make-Amaron, Quanta HBL 12V, 100AH Suaitable for above UPS including necessary connection with UPS or Equivelent in Exide. (Minimum 1 hours backup) also mounting MS battery stand.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</si>
</sst>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8"/>
      <name val="Times New Roman"/>
      <family val="1"/>
    </font>
    <font>
      <b/>
      <sz val="11"/>
      <color indexed="8"/>
      <name val="Times New Roman"/>
      <family val="1"/>
    </font>
    <font>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2">
    <xf numFmtId="0" fontId="0" fillId="0" borderId="0" xfId="0" applyAlignment="1">
      <alignment/>
    </xf>
    <xf numFmtId="0" fontId="0" fillId="0" borderId="0" xfId="57" applyNumberFormat="1" applyFill="1">
      <alignment/>
      <protection/>
    </xf>
    <xf numFmtId="0" fontId="1" fillId="0" borderId="0" xfId="60"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0"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0"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0" borderId="12" xfId="60" applyNumberFormat="1" applyFont="1" applyFill="1" applyBorder="1" applyAlignment="1">
      <alignment horizontal="center" vertical="top" wrapText="1"/>
      <protection/>
    </xf>
    <xf numFmtId="0" fontId="13" fillId="0" borderId="11" xfId="60"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4" fillId="0" borderId="13" xfId="60" applyNumberFormat="1" applyFont="1" applyFill="1" applyBorder="1" applyAlignment="1">
      <alignment horizontal="center" vertical="top"/>
      <protection/>
    </xf>
    <xf numFmtId="0" fontId="7" fillId="0" borderId="13" xfId="60" applyNumberFormat="1" applyFont="1" applyFill="1" applyBorder="1" applyAlignment="1">
      <alignment vertical="top" wrapText="1"/>
      <protection/>
    </xf>
    <xf numFmtId="0" fontId="14" fillId="0" borderId="13" xfId="60" applyNumberFormat="1" applyFont="1" applyFill="1" applyBorder="1" applyAlignment="1">
      <alignment horizontal="left" wrapText="1" readingOrder="1"/>
      <protection/>
    </xf>
    <xf numFmtId="172" fontId="4" fillId="0" borderId="13" xfId="60"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4" fillId="0" borderId="13" xfId="60" applyNumberFormat="1" applyFont="1" applyFill="1" applyBorder="1" applyAlignment="1">
      <alignment vertical="top"/>
      <protection/>
    </xf>
    <xf numFmtId="0" fontId="7" fillId="0" borderId="13" xfId="57" applyNumberFormat="1" applyFont="1" applyFill="1" applyBorder="1" applyAlignment="1" applyProtection="1">
      <alignment horizontal="righ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locked="0"/>
    </xf>
    <xf numFmtId="0" fontId="7" fillId="0" borderId="13" xfId="57" applyNumberFormat="1" applyFont="1" applyFill="1" applyBorder="1" applyAlignment="1" applyProtection="1">
      <alignment horizontal="center" vertical="top" wrapText="1"/>
      <protection locked="0"/>
    </xf>
    <xf numFmtId="0" fontId="7" fillId="0" borderId="16" xfId="60" applyNumberFormat="1" applyFont="1" applyFill="1" applyBorder="1" applyAlignment="1">
      <alignment horizontal="right" vertical="top"/>
      <protection/>
    </xf>
    <xf numFmtId="172" fontId="7" fillId="0" borderId="16" xfId="60" applyNumberFormat="1" applyFont="1" applyFill="1" applyBorder="1" applyAlignment="1">
      <alignment horizontal="right" vertical="top"/>
      <protection/>
    </xf>
    <xf numFmtId="0" fontId="4" fillId="0" borderId="13" xfId="60"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0"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1"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pplyProtection="1">
      <alignment horizontal="center" vertical="top" wrapText="1"/>
      <protection locked="0"/>
    </xf>
    <xf numFmtId="2" fontId="7" fillId="0" borderId="16" xfId="60"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0" applyNumberFormat="1" applyFont="1" applyFill="1" applyBorder="1" applyAlignment="1">
      <alignment horizontal="left" vertical="top"/>
      <protection/>
    </xf>
    <xf numFmtId="0" fontId="7" fillId="0" borderId="10" xfId="60" applyNumberFormat="1" applyFont="1" applyFill="1" applyBorder="1" applyAlignment="1">
      <alignment horizontal="left" vertical="top"/>
      <protection/>
    </xf>
    <xf numFmtId="0" fontId="4" fillId="0" borderId="12" xfId="60" applyNumberFormat="1" applyFont="1" applyFill="1" applyBorder="1" applyAlignment="1">
      <alignment vertical="top"/>
      <protection/>
    </xf>
    <xf numFmtId="0" fontId="4" fillId="0" borderId="17" xfId="60" applyNumberFormat="1" applyFont="1" applyFill="1" applyBorder="1" applyAlignment="1">
      <alignment vertical="top"/>
      <protection/>
    </xf>
    <xf numFmtId="0" fontId="15" fillId="0" borderId="18" xfId="60" applyNumberFormat="1" applyFont="1" applyFill="1" applyBorder="1" applyAlignment="1">
      <alignment vertical="top"/>
      <protection/>
    </xf>
    <xf numFmtId="0" fontId="4" fillId="0" borderId="18" xfId="60" applyNumberFormat="1" applyFont="1" applyFill="1" applyBorder="1" applyAlignment="1">
      <alignment vertical="top"/>
      <protection/>
    </xf>
    <xf numFmtId="2" fontId="15" fillId="0" borderId="13" xfId="60" applyNumberFormat="1" applyFont="1" applyFill="1" applyBorder="1" applyAlignment="1">
      <alignment vertical="top"/>
      <protection/>
    </xf>
    <xf numFmtId="2" fontId="15" fillId="0" borderId="19" xfId="60" applyNumberFormat="1" applyFont="1" applyFill="1" applyBorder="1" applyAlignment="1">
      <alignment vertical="top"/>
      <protection/>
    </xf>
    <xf numFmtId="0" fontId="7" fillId="0" borderId="18" xfId="60"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0" applyNumberFormat="1" applyFont="1" applyFill="1" applyBorder="1" applyAlignment="1" applyProtection="1">
      <alignment vertical="center" wrapText="1"/>
      <protection locked="0"/>
    </xf>
    <xf numFmtId="0" fontId="16" fillId="0" borderId="11" xfId="60"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0"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0"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2" fontId="20" fillId="0" borderId="13" xfId="60" applyNumberFormat="1" applyFont="1" applyFill="1" applyBorder="1" applyAlignment="1">
      <alignment vertical="top"/>
      <protection/>
    </xf>
    <xf numFmtId="2" fontId="15" fillId="0" borderId="20" xfId="60" applyNumberFormat="1" applyFont="1" applyFill="1" applyBorder="1" applyAlignment="1">
      <alignment horizontal="right" vertical="top"/>
      <protection/>
    </xf>
    <xf numFmtId="0" fontId="5" fillId="0" borderId="0" xfId="57" applyNumberFormat="1" applyFont="1" applyFill="1" applyAlignment="1" applyProtection="1">
      <alignment vertical="top"/>
      <protection/>
    </xf>
    <xf numFmtId="2" fontId="7" fillId="33" borderId="13" xfId="57" applyNumberFormat="1" applyFont="1" applyFill="1" applyBorder="1" applyAlignment="1" applyProtection="1">
      <alignment horizontal="right" vertical="top"/>
      <protection locked="0"/>
    </xf>
    <xf numFmtId="0" fontId="18" fillId="33" borderId="11" xfId="60" applyNumberFormat="1" applyFont="1" applyFill="1" applyBorder="1" applyAlignment="1" applyProtection="1">
      <alignment vertical="center" wrapText="1"/>
      <protection locked="0"/>
    </xf>
    <xf numFmtId="10" fontId="19" fillId="33" borderId="11" xfId="6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2" fontId="4" fillId="0" borderId="13" xfId="60" applyNumberFormat="1" applyFont="1" applyFill="1" applyBorder="1" applyAlignment="1">
      <alignment vertical="center"/>
      <protection/>
    </xf>
    <xf numFmtId="0" fontId="24" fillId="0" borderId="21" xfId="0" applyFont="1" applyFill="1" applyBorder="1" applyAlignment="1">
      <alignment horizontal="center" vertical="center" wrapText="1"/>
    </xf>
    <xf numFmtId="0" fontId="11" fillId="0" borderId="13" xfId="57" applyNumberFormat="1" applyFont="1" applyFill="1" applyBorder="1" applyAlignment="1">
      <alignment horizontal="center" vertical="center" wrapText="1"/>
      <protection/>
    </xf>
    <xf numFmtId="0" fontId="15" fillId="0" borderId="13" xfId="60"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4" borderId="13" xfId="60"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24" fillId="0" borderId="21" xfId="0" applyFont="1" applyFill="1" applyBorder="1" applyAlignment="1">
      <alignment horizontal="left" vertical="top" wrapText="1"/>
    </xf>
    <xf numFmtId="0" fontId="24" fillId="0" borderId="21" xfId="57" applyFont="1" applyFill="1" applyBorder="1" applyAlignment="1">
      <alignment horizontal="center" vertical="top" wrapText="1"/>
      <protection/>
    </xf>
    <xf numFmtId="0" fontId="62" fillId="0" borderId="21" xfId="0" applyFont="1" applyFill="1" applyBorder="1" applyAlignment="1">
      <alignment vertical="top" wrapText="1"/>
    </xf>
    <xf numFmtId="2" fontId="24" fillId="0" borderId="21" xfId="44" applyNumberFormat="1" applyFont="1" applyFill="1" applyBorder="1" applyAlignment="1">
      <alignment horizontal="center" vertical="center" wrapText="1"/>
    </xf>
    <xf numFmtId="0" fontId="24" fillId="0" borderId="21" xfId="0" applyFont="1" applyFill="1" applyBorder="1" applyAlignment="1">
      <alignment horizontal="center" vertical="top" wrapText="1"/>
    </xf>
    <xf numFmtId="2" fontId="24" fillId="0" borderId="21" xfId="44" applyNumberFormat="1" applyFont="1" applyFill="1" applyBorder="1" applyAlignment="1">
      <alignment horizontal="center" vertical="top" wrapText="1"/>
    </xf>
    <xf numFmtId="0" fontId="63" fillId="0" borderId="21" xfId="0" applyFont="1" applyFill="1" applyBorder="1" applyAlignment="1">
      <alignment vertical="center" wrapText="1"/>
    </xf>
    <xf numFmtId="0" fontId="63" fillId="0" borderId="21" xfId="0" applyFont="1" applyFill="1" applyBorder="1" applyAlignment="1">
      <alignment horizontal="center" vertical="center"/>
    </xf>
    <xf numFmtId="0" fontId="63" fillId="0" borderId="21" xfId="0" applyFont="1" applyFill="1" applyBorder="1" applyAlignment="1">
      <alignment vertical="top" wrapText="1"/>
    </xf>
    <xf numFmtId="0" fontId="44" fillId="0" borderId="21" xfId="0" applyFont="1" applyFill="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5"/>
  <sheetViews>
    <sheetView showGridLines="0" zoomScale="70" zoomScaleNormal="70" zoomScalePageLayoutView="0" workbookViewId="0" topLeftCell="A1">
      <selection activeCell="BA23" sqref="BA23"/>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6" t="str">
        <f>B2&amp;" BoQ"</f>
        <v>Percentage BoQ</v>
      </c>
      <c r="B1" s="76"/>
      <c r="C1" s="76"/>
      <c r="D1" s="76"/>
      <c r="E1" s="76"/>
      <c r="F1" s="76"/>
      <c r="G1" s="76"/>
      <c r="H1" s="76"/>
      <c r="I1" s="76"/>
      <c r="J1" s="76"/>
      <c r="K1" s="76"/>
      <c r="L1" s="76"/>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7" t="s">
        <v>66</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6" customHeight="1">
      <c r="A5" s="77" t="s">
        <v>67</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27" customHeight="1">
      <c r="A6" s="77" t="s">
        <v>68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13.5"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54.75">
      <c r="A8" s="11" t="s">
        <v>59</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13.5">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61</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62</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62</v>
      </c>
      <c r="IC13" s="38" t="s">
        <v>34</v>
      </c>
      <c r="IE13" s="39"/>
      <c r="IF13" s="39" t="s">
        <v>35</v>
      </c>
      <c r="IG13" s="39" t="s">
        <v>36</v>
      </c>
      <c r="IH13" s="39">
        <v>10</v>
      </c>
      <c r="II13" s="39" t="s">
        <v>37</v>
      </c>
    </row>
    <row r="14" spans="1:243" s="38" customFormat="1" ht="56.25" customHeight="1">
      <c r="A14" s="22">
        <v>1.1</v>
      </c>
      <c r="B14" s="82" t="s">
        <v>76</v>
      </c>
      <c r="C14" s="24" t="s">
        <v>42</v>
      </c>
      <c r="D14" s="72">
        <v>100</v>
      </c>
      <c r="E14" s="83" t="s">
        <v>78</v>
      </c>
      <c r="F14" s="72">
        <v>167</v>
      </c>
      <c r="G14" s="41"/>
      <c r="H14" s="41"/>
      <c r="I14" s="40" t="s">
        <v>39</v>
      </c>
      <c r="J14" s="42">
        <f aca="true" t="shared" si="0" ref="J14:J22">IF(I14="Less(-)",-1,1)</f>
        <v>1</v>
      </c>
      <c r="K14" s="43" t="s">
        <v>40</v>
      </c>
      <c r="L14" s="43" t="s">
        <v>4</v>
      </c>
      <c r="M14" s="68"/>
      <c r="N14" s="41"/>
      <c r="O14" s="41"/>
      <c r="P14" s="44"/>
      <c r="Q14" s="41"/>
      <c r="R14" s="41"/>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 aca="true" t="shared" si="1" ref="BA14:BA22">total_amount_ba($B$2,$D$2,D14,F14,J14,K14,M14)</f>
        <v>16700</v>
      </c>
      <c r="BB14" s="47">
        <f aca="true" t="shared" si="2" ref="BB14:BB22">BA14+SUM(N14:AZ14)</f>
        <v>16700</v>
      </c>
      <c r="BC14" s="37" t="str">
        <f aca="true" t="shared" si="3" ref="BC14:BC22">SpellNumber(L14,BB14)</f>
        <v>INR  Sixteen Thousand Seven Hundred    Only</v>
      </c>
      <c r="IA14" s="38">
        <v>1.1</v>
      </c>
      <c r="IB14" s="71" t="s">
        <v>76</v>
      </c>
      <c r="IC14" s="38" t="s">
        <v>42</v>
      </c>
      <c r="ID14" s="38">
        <v>100</v>
      </c>
      <c r="IE14" s="39" t="s">
        <v>78</v>
      </c>
      <c r="IF14" s="39" t="s">
        <v>43</v>
      </c>
      <c r="IG14" s="39" t="s">
        <v>44</v>
      </c>
      <c r="IH14" s="39">
        <v>213</v>
      </c>
      <c r="II14" s="39" t="s">
        <v>38</v>
      </c>
    </row>
    <row r="15" spans="1:243" s="38" customFormat="1" ht="27" customHeight="1">
      <c r="A15" s="22">
        <v>1.2</v>
      </c>
      <c r="B15" s="82" t="s">
        <v>69</v>
      </c>
      <c r="C15" s="24" t="s">
        <v>45</v>
      </c>
      <c r="D15" s="72">
        <v>120</v>
      </c>
      <c r="E15" s="83" t="s">
        <v>78</v>
      </c>
      <c r="F15" s="72">
        <v>200</v>
      </c>
      <c r="G15" s="41"/>
      <c r="H15" s="41"/>
      <c r="I15" s="40" t="s">
        <v>39</v>
      </c>
      <c r="J15" s="42">
        <f t="shared" si="0"/>
        <v>1</v>
      </c>
      <c r="K15" s="43" t="s">
        <v>40</v>
      </c>
      <c r="L15" s="43" t="s">
        <v>4</v>
      </c>
      <c r="M15" s="68"/>
      <c r="N15" s="41"/>
      <c r="O15" s="41"/>
      <c r="P15" s="44"/>
      <c r="Q15" s="41"/>
      <c r="R15" s="41"/>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 t="shared" si="1"/>
        <v>24000</v>
      </c>
      <c r="BB15" s="47">
        <f t="shared" si="2"/>
        <v>24000</v>
      </c>
      <c r="BC15" s="37" t="str">
        <f t="shared" si="3"/>
        <v>INR  Twenty Four Thousand    Only</v>
      </c>
      <c r="IA15" s="38">
        <v>1.2</v>
      </c>
      <c r="IB15" s="71" t="s">
        <v>69</v>
      </c>
      <c r="IC15" s="38" t="s">
        <v>45</v>
      </c>
      <c r="ID15" s="38">
        <v>120</v>
      </c>
      <c r="IE15" s="39" t="s">
        <v>78</v>
      </c>
      <c r="IF15" s="39" t="s">
        <v>35</v>
      </c>
      <c r="IG15" s="39" t="s">
        <v>46</v>
      </c>
      <c r="IH15" s="39">
        <v>10</v>
      </c>
      <c r="II15" s="39" t="s">
        <v>38</v>
      </c>
    </row>
    <row r="16" spans="1:243" s="38" customFormat="1" ht="35.25" customHeight="1">
      <c r="A16" s="22">
        <v>1.3</v>
      </c>
      <c r="B16" s="82" t="s">
        <v>70</v>
      </c>
      <c r="C16" s="24" t="s">
        <v>47</v>
      </c>
      <c r="D16" s="72">
        <v>80</v>
      </c>
      <c r="E16" s="83" t="s">
        <v>78</v>
      </c>
      <c r="F16" s="72">
        <v>308</v>
      </c>
      <c r="G16" s="41"/>
      <c r="H16" s="41"/>
      <c r="I16" s="40" t="s">
        <v>39</v>
      </c>
      <c r="J16" s="42">
        <f t="shared" si="0"/>
        <v>1</v>
      </c>
      <c r="K16" s="43" t="s">
        <v>40</v>
      </c>
      <c r="L16" s="43" t="s">
        <v>4</v>
      </c>
      <c r="M16" s="68"/>
      <c r="N16" s="41"/>
      <c r="O16" s="41"/>
      <c r="P16" s="44"/>
      <c r="Q16" s="41"/>
      <c r="R16" s="41"/>
      <c r="S16" s="44"/>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6">
        <f t="shared" si="1"/>
        <v>24640</v>
      </c>
      <c r="BB16" s="47">
        <f t="shared" si="2"/>
        <v>24640</v>
      </c>
      <c r="BC16" s="37" t="str">
        <f t="shared" si="3"/>
        <v>INR  Twenty Four Thousand Six Hundred &amp; Forty  Only</v>
      </c>
      <c r="IA16" s="38">
        <v>1.3</v>
      </c>
      <c r="IB16" s="71" t="s">
        <v>70</v>
      </c>
      <c r="IC16" s="38" t="s">
        <v>47</v>
      </c>
      <c r="ID16" s="38">
        <v>80</v>
      </c>
      <c r="IE16" s="39" t="s">
        <v>78</v>
      </c>
      <c r="IF16" s="39" t="s">
        <v>48</v>
      </c>
      <c r="IG16" s="39" t="s">
        <v>49</v>
      </c>
      <c r="IH16" s="39">
        <v>10</v>
      </c>
      <c r="II16" s="39" t="s">
        <v>38</v>
      </c>
    </row>
    <row r="17" spans="1:243" s="38" customFormat="1" ht="57" customHeight="1">
      <c r="A17" s="22">
        <v>2</v>
      </c>
      <c r="B17" s="82" t="s">
        <v>71</v>
      </c>
      <c r="C17" s="24" t="s">
        <v>50</v>
      </c>
      <c r="D17" s="72">
        <v>4</v>
      </c>
      <c r="E17" s="73" t="s">
        <v>38</v>
      </c>
      <c r="F17" s="72">
        <v>2053</v>
      </c>
      <c r="G17" s="41"/>
      <c r="H17" s="41"/>
      <c r="I17" s="40" t="s">
        <v>39</v>
      </c>
      <c r="J17" s="42">
        <f t="shared" si="0"/>
        <v>1</v>
      </c>
      <c r="K17" s="43" t="s">
        <v>40</v>
      </c>
      <c r="L17" s="43" t="s">
        <v>4</v>
      </c>
      <c r="M17" s="68"/>
      <c r="N17" s="41"/>
      <c r="O17" s="41"/>
      <c r="P17" s="44"/>
      <c r="Q17" s="41"/>
      <c r="R17" s="41"/>
      <c r="S17" s="44"/>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6">
        <f t="shared" si="1"/>
        <v>8212</v>
      </c>
      <c r="BB17" s="47">
        <f t="shared" si="2"/>
        <v>8212</v>
      </c>
      <c r="BC17" s="37" t="str">
        <f t="shared" si="3"/>
        <v>INR  Eight Thousand Two Hundred &amp; Twelve  Only</v>
      </c>
      <c r="IA17" s="38">
        <v>2</v>
      </c>
      <c r="IB17" s="71" t="s">
        <v>71</v>
      </c>
      <c r="IC17" s="38" t="s">
        <v>50</v>
      </c>
      <c r="ID17" s="38">
        <v>4</v>
      </c>
      <c r="IE17" s="39" t="s">
        <v>38</v>
      </c>
      <c r="IF17" s="39" t="s">
        <v>41</v>
      </c>
      <c r="IG17" s="39" t="s">
        <v>36</v>
      </c>
      <c r="IH17" s="39">
        <v>123.223</v>
      </c>
      <c r="II17" s="39" t="s">
        <v>38</v>
      </c>
    </row>
    <row r="18" spans="1:243" s="38" customFormat="1" ht="106.5" customHeight="1">
      <c r="A18" s="22">
        <v>3.1</v>
      </c>
      <c r="B18" s="84" t="s">
        <v>77</v>
      </c>
      <c r="C18" s="24" t="s">
        <v>51</v>
      </c>
      <c r="D18" s="72">
        <v>42</v>
      </c>
      <c r="E18" s="73" t="s">
        <v>38</v>
      </c>
      <c r="F18" s="85">
        <v>199</v>
      </c>
      <c r="G18" s="41"/>
      <c r="H18" s="41"/>
      <c r="I18" s="40" t="s">
        <v>39</v>
      </c>
      <c r="J18" s="42">
        <f t="shared" si="0"/>
        <v>1</v>
      </c>
      <c r="K18" s="43" t="s">
        <v>40</v>
      </c>
      <c r="L18" s="43" t="s">
        <v>4</v>
      </c>
      <c r="M18" s="68"/>
      <c r="N18" s="41"/>
      <c r="O18" s="41"/>
      <c r="P18" s="44"/>
      <c r="Q18" s="41"/>
      <c r="R18" s="41"/>
      <c r="S18" s="44"/>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6">
        <f t="shared" si="1"/>
        <v>8358</v>
      </c>
      <c r="BB18" s="47">
        <f t="shared" si="2"/>
        <v>8358</v>
      </c>
      <c r="BC18" s="37" t="str">
        <f t="shared" si="3"/>
        <v>INR  Eight Thousand Three Hundred &amp; Fifty Eight  Only</v>
      </c>
      <c r="IA18" s="38">
        <v>3.1</v>
      </c>
      <c r="IB18" s="71" t="s">
        <v>77</v>
      </c>
      <c r="IC18" s="38" t="s">
        <v>51</v>
      </c>
      <c r="ID18" s="38">
        <v>42</v>
      </c>
      <c r="IE18" s="39" t="s">
        <v>38</v>
      </c>
      <c r="IF18" s="39" t="s">
        <v>35</v>
      </c>
      <c r="IG18" s="39" t="s">
        <v>46</v>
      </c>
      <c r="IH18" s="39">
        <v>10</v>
      </c>
      <c r="II18" s="39" t="s">
        <v>38</v>
      </c>
    </row>
    <row r="19" spans="1:243" s="38" customFormat="1" ht="38.25" customHeight="1">
      <c r="A19" s="22">
        <v>3.2</v>
      </c>
      <c r="B19" s="82" t="s">
        <v>72</v>
      </c>
      <c r="C19" s="24" t="s">
        <v>52</v>
      </c>
      <c r="D19" s="72">
        <v>8</v>
      </c>
      <c r="E19" s="73" t="s">
        <v>38</v>
      </c>
      <c r="F19" s="85">
        <v>556</v>
      </c>
      <c r="G19" s="41"/>
      <c r="H19" s="41"/>
      <c r="I19" s="40" t="s">
        <v>39</v>
      </c>
      <c r="J19" s="42">
        <f t="shared" si="0"/>
        <v>1</v>
      </c>
      <c r="K19" s="43" t="s">
        <v>40</v>
      </c>
      <c r="L19" s="43" t="s">
        <v>4</v>
      </c>
      <c r="M19" s="68"/>
      <c r="N19" s="41"/>
      <c r="O19" s="41"/>
      <c r="P19" s="44"/>
      <c r="Q19" s="41"/>
      <c r="R19" s="41"/>
      <c r="S19" s="44"/>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6">
        <f t="shared" si="1"/>
        <v>4448</v>
      </c>
      <c r="BB19" s="47">
        <f t="shared" si="2"/>
        <v>4448</v>
      </c>
      <c r="BC19" s="37" t="str">
        <f t="shared" si="3"/>
        <v>INR  Four Thousand Four Hundred &amp; Forty Eight  Only</v>
      </c>
      <c r="IA19" s="38">
        <v>3.2</v>
      </c>
      <c r="IB19" s="38" t="s">
        <v>72</v>
      </c>
      <c r="IC19" s="38" t="s">
        <v>52</v>
      </c>
      <c r="ID19" s="38">
        <v>8</v>
      </c>
      <c r="IE19" s="39" t="s">
        <v>38</v>
      </c>
      <c r="IF19" s="39" t="s">
        <v>48</v>
      </c>
      <c r="IG19" s="39" t="s">
        <v>49</v>
      </c>
      <c r="IH19" s="39">
        <v>10</v>
      </c>
      <c r="II19" s="39" t="s">
        <v>38</v>
      </c>
    </row>
    <row r="20" spans="1:243" s="38" customFormat="1" ht="30" customHeight="1">
      <c r="A20" s="22">
        <v>4</v>
      </c>
      <c r="B20" s="82" t="s">
        <v>73</v>
      </c>
      <c r="C20" s="24" t="s">
        <v>53</v>
      </c>
      <c r="D20" s="72">
        <v>6</v>
      </c>
      <c r="E20" s="86" t="s">
        <v>38</v>
      </c>
      <c r="F20" s="87">
        <v>850</v>
      </c>
      <c r="G20" s="41"/>
      <c r="H20" s="41"/>
      <c r="I20" s="40" t="s">
        <v>39</v>
      </c>
      <c r="J20" s="42">
        <f t="shared" si="0"/>
        <v>1</v>
      </c>
      <c r="K20" s="43" t="s">
        <v>40</v>
      </c>
      <c r="L20" s="43" t="s">
        <v>4</v>
      </c>
      <c r="M20" s="68"/>
      <c r="N20" s="41"/>
      <c r="O20" s="41"/>
      <c r="P20" s="44"/>
      <c r="Q20" s="41"/>
      <c r="R20" s="41"/>
      <c r="S20" s="44"/>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6">
        <f t="shared" si="1"/>
        <v>5100</v>
      </c>
      <c r="BB20" s="47">
        <f t="shared" si="2"/>
        <v>5100</v>
      </c>
      <c r="BC20" s="37" t="str">
        <f t="shared" si="3"/>
        <v>INR  Five Thousand One Hundred    Only</v>
      </c>
      <c r="IA20" s="38">
        <v>4</v>
      </c>
      <c r="IB20" s="71" t="s">
        <v>73</v>
      </c>
      <c r="IC20" s="38" t="s">
        <v>53</v>
      </c>
      <c r="ID20" s="38">
        <v>6</v>
      </c>
      <c r="IE20" s="39" t="s">
        <v>38</v>
      </c>
      <c r="IF20" s="39" t="s">
        <v>41</v>
      </c>
      <c r="IG20" s="39" t="s">
        <v>36</v>
      </c>
      <c r="IH20" s="39">
        <v>123.223</v>
      </c>
      <c r="II20" s="39" t="s">
        <v>38</v>
      </c>
    </row>
    <row r="21" spans="1:243" s="38" customFormat="1" ht="72.75" customHeight="1">
      <c r="A21" s="22">
        <v>5</v>
      </c>
      <c r="B21" s="88" t="s">
        <v>74</v>
      </c>
      <c r="C21" s="24" t="s">
        <v>54</v>
      </c>
      <c r="D21" s="72">
        <v>3</v>
      </c>
      <c r="E21" s="89" t="s">
        <v>79</v>
      </c>
      <c r="F21" s="89">
        <v>9633</v>
      </c>
      <c r="G21" s="41"/>
      <c r="H21" s="41"/>
      <c r="I21" s="40" t="s">
        <v>39</v>
      </c>
      <c r="J21" s="42">
        <f t="shared" si="0"/>
        <v>1</v>
      </c>
      <c r="K21" s="43" t="s">
        <v>40</v>
      </c>
      <c r="L21" s="43" t="s">
        <v>4</v>
      </c>
      <c r="M21" s="68"/>
      <c r="N21" s="41"/>
      <c r="O21" s="41"/>
      <c r="P21" s="44"/>
      <c r="Q21" s="41"/>
      <c r="R21" s="41"/>
      <c r="S21" s="44"/>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6">
        <f t="shared" si="1"/>
        <v>28899</v>
      </c>
      <c r="BB21" s="47">
        <f t="shared" si="2"/>
        <v>28899</v>
      </c>
      <c r="BC21" s="37" t="str">
        <f t="shared" si="3"/>
        <v>INR  Twenty Eight Thousand Eight Hundred &amp; Ninety Nine  Only</v>
      </c>
      <c r="IA21" s="38">
        <v>5</v>
      </c>
      <c r="IB21" s="71" t="s">
        <v>74</v>
      </c>
      <c r="IC21" s="38" t="s">
        <v>54</v>
      </c>
      <c r="ID21" s="38">
        <v>3</v>
      </c>
      <c r="IE21" s="39" t="s">
        <v>79</v>
      </c>
      <c r="IF21" s="39" t="s">
        <v>43</v>
      </c>
      <c r="IG21" s="39" t="s">
        <v>44</v>
      </c>
      <c r="IH21" s="39">
        <v>213</v>
      </c>
      <c r="II21" s="39" t="s">
        <v>38</v>
      </c>
    </row>
    <row r="22" spans="1:243" s="38" customFormat="1" ht="81.75" customHeight="1">
      <c r="A22" s="22">
        <v>6</v>
      </c>
      <c r="B22" s="90" t="s">
        <v>75</v>
      </c>
      <c r="C22" s="24" t="s">
        <v>55</v>
      </c>
      <c r="D22" s="72">
        <v>1</v>
      </c>
      <c r="E22" s="89" t="s">
        <v>79</v>
      </c>
      <c r="F22" s="91">
        <v>367322</v>
      </c>
      <c r="G22" s="41"/>
      <c r="H22" s="41"/>
      <c r="I22" s="40" t="s">
        <v>39</v>
      </c>
      <c r="J22" s="42">
        <f t="shared" si="0"/>
        <v>1</v>
      </c>
      <c r="K22" s="43" t="s">
        <v>40</v>
      </c>
      <c r="L22" s="43" t="s">
        <v>4</v>
      </c>
      <c r="M22" s="68"/>
      <c r="N22" s="41"/>
      <c r="O22" s="41"/>
      <c r="P22" s="44"/>
      <c r="Q22" s="41"/>
      <c r="R22" s="41"/>
      <c r="S22" s="44"/>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6">
        <f t="shared" si="1"/>
        <v>367322</v>
      </c>
      <c r="BB22" s="47">
        <f t="shared" si="2"/>
        <v>367322</v>
      </c>
      <c r="BC22" s="37" t="str">
        <f t="shared" si="3"/>
        <v>INR  Three Lakh Sixty Seven Thousand Three Hundred &amp; Twenty Two  Only</v>
      </c>
      <c r="IA22" s="38">
        <v>6</v>
      </c>
      <c r="IB22" s="71" t="s">
        <v>80</v>
      </c>
      <c r="IC22" s="38" t="s">
        <v>55</v>
      </c>
      <c r="ID22" s="38">
        <v>1</v>
      </c>
      <c r="IE22" s="39" t="s">
        <v>79</v>
      </c>
      <c r="IF22" s="39" t="s">
        <v>35</v>
      </c>
      <c r="IG22" s="39" t="s">
        <v>46</v>
      </c>
      <c r="IH22" s="39">
        <v>10</v>
      </c>
      <c r="II22" s="39" t="s">
        <v>38</v>
      </c>
    </row>
    <row r="23" spans="1:243" s="38" customFormat="1" ht="48" customHeight="1">
      <c r="A23" s="48" t="s">
        <v>63</v>
      </c>
      <c r="B23" s="49"/>
      <c r="C23" s="50"/>
      <c r="D23" s="51"/>
      <c r="E23" s="51"/>
      <c r="F23" s="51"/>
      <c r="G23" s="51"/>
      <c r="H23" s="52"/>
      <c r="I23" s="52"/>
      <c r="J23" s="52"/>
      <c r="K23" s="52"/>
      <c r="L23" s="53"/>
      <c r="BA23" s="54">
        <f>SUM(BA13:BA22)</f>
        <v>487679</v>
      </c>
      <c r="BB23" s="55">
        <f>SUM(BB13:BB22)</f>
        <v>487679</v>
      </c>
      <c r="BC23" s="37" t="str">
        <f>SpellNumber($E$2,BB23)</f>
        <v>INR  Four Lakh Eighty Seven Thousand Six Hundred &amp; Seventy Nine  Only</v>
      </c>
      <c r="IE23" s="39">
        <v>4</v>
      </c>
      <c r="IF23" s="39" t="s">
        <v>43</v>
      </c>
      <c r="IG23" s="39" t="s">
        <v>56</v>
      </c>
      <c r="IH23" s="39">
        <v>10</v>
      </c>
      <c r="II23" s="39" t="s">
        <v>38</v>
      </c>
    </row>
    <row r="24" spans="1:243" s="64" customFormat="1" ht="17.25">
      <c r="A24" s="49" t="s">
        <v>64</v>
      </c>
      <c r="B24" s="56"/>
      <c r="C24" s="57"/>
      <c r="D24" s="58"/>
      <c r="E24" s="69" t="s">
        <v>58</v>
      </c>
      <c r="F24" s="70"/>
      <c r="G24" s="59"/>
      <c r="H24" s="60"/>
      <c r="I24" s="60"/>
      <c r="J24" s="60"/>
      <c r="K24" s="61"/>
      <c r="L24" s="62"/>
      <c r="M24" s="63"/>
      <c r="O24" s="38"/>
      <c r="P24" s="38"/>
      <c r="Q24" s="38"/>
      <c r="R24" s="38"/>
      <c r="S24" s="38"/>
      <c r="BA24" s="65">
        <f>IF(ISBLANK(F24),0,IF(E24="Excess (+)",ROUND(BA23+(BA23*F24),2),IF(E24="Less (-)",ROUND(BA23+(BA23*F24*(-1)),2),IF(E24="At Par",BA23,0))))</f>
        <v>0</v>
      </c>
      <c r="BB24" s="66">
        <f>ROUND(BA24,0)</f>
        <v>0</v>
      </c>
      <c r="BC24" s="37" t="str">
        <f>SpellNumber($E$2,BB24)</f>
        <v>INR Zero Only</v>
      </c>
      <c r="IE24" s="67"/>
      <c r="IF24" s="67"/>
      <c r="IG24" s="67"/>
      <c r="IH24" s="67"/>
      <c r="II24" s="67"/>
    </row>
    <row r="25" spans="1:243" s="64" customFormat="1" ht="17.25">
      <c r="A25" s="48" t="s">
        <v>65</v>
      </c>
      <c r="B25" s="48"/>
      <c r="C25" s="75" t="str">
        <f>SpellNumber($E$2,BB24)</f>
        <v>INR Zero Only</v>
      </c>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IE25" s="67"/>
      <c r="IF25" s="67"/>
      <c r="IG25" s="67"/>
      <c r="IH25" s="67"/>
      <c r="II25" s="67"/>
    </row>
  </sheetData>
  <sheetProtection password="EEC8" sheet="1"/>
  <mergeCells count="8">
    <mergeCell ref="A9:BC9"/>
    <mergeCell ref="C25:BC25"/>
    <mergeCell ref="A1:L1"/>
    <mergeCell ref="A4:BC4"/>
    <mergeCell ref="A5:BC5"/>
    <mergeCell ref="A6:BC6"/>
    <mergeCell ref="A7:BC7"/>
    <mergeCell ref="B8:BC8"/>
  </mergeCells>
  <dataValidations count="20">
    <dataValidation type="list" allowBlank="1" showErrorMessage="1" sqref="E24">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4">
      <formula1>IF(E24="Select",-1,IF(E24="At Par",0,0))</formula1>
      <formula2>IF(E24="Select",-1,IF(E24="At Par",0,0.99))</formula2>
    </dataValidation>
    <dataValidation type="list" allowBlank="1" showInputMessage="1" showErrorMessage="1" sqref="L22 L13 L14 L15 L16 L17 L18 L19 L20 L21">
      <formula1>"INR"</formula1>
    </dataValidation>
    <dataValidation allowBlank="1" showInputMessage="1" showErrorMessage="1" promptTitle="Item Description" prompt="Please enter Item Description in text" sqref="B18:B22">
      <formula1>0</formula1>
      <formula2>0</formula2>
    </dataValidation>
    <dataValidation type="decimal" allowBlank="1" showInputMessage="1" showErrorMessage="1" promptTitle="Rate Entry" prompt="Please enter VAT charges in Rupees for this item. " errorTitle="Invaid Entry" error="Only Numeric Values are allowed. " sqref="M14:M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type="list" allowBlank="1" showErrorMessage="1" sqref="K13:K22">
      <formula1>"Partial Conversion,Full Conversion"</formula1>
      <formula2>0</formula2>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D13:D22 F13:F22">
      <formula1>0</formula1>
      <formula2>999999999999999</formula2>
    </dataValidation>
    <dataValidation type="decimal" allowBlank="1" showErrorMessage="1" errorTitle="Invalid Entry" error="Only Numeric Values are allowed. " sqref="A13:A22">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0" t="s">
        <v>57</v>
      </c>
      <c r="F6" s="80"/>
      <c r="G6" s="80"/>
      <c r="H6" s="80"/>
      <c r="I6" s="80"/>
      <c r="J6" s="80"/>
      <c r="K6" s="80"/>
    </row>
    <row r="7" spans="5:11" ht="14.25">
      <c r="E7" s="81"/>
      <c r="F7" s="81"/>
      <c r="G7" s="81"/>
      <c r="H7" s="81"/>
      <c r="I7" s="81"/>
      <c r="J7" s="81"/>
      <c r="K7" s="81"/>
    </row>
    <row r="8" spans="5:11" ht="14.25">
      <c r="E8" s="81"/>
      <c r="F8" s="81"/>
      <c r="G8" s="81"/>
      <c r="H8" s="81"/>
      <c r="I8" s="81"/>
      <c r="J8" s="81"/>
      <c r="K8" s="81"/>
    </row>
    <row r="9" spans="5:11" ht="14.25">
      <c r="E9" s="81"/>
      <c r="F9" s="81"/>
      <c r="G9" s="81"/>
      <c r="H9" s="81"/>
      <c r="I9" s="81"/>
      <c r="J9" s="81"/>
      <c r="K9" s="81"/>
    </row>
    <row r="10" spans="5:11" ht="14.25">
      <c r="E10" s="81"/>
      <c r="F10" s="81"/>
      <c r="G10" s="81"/>
      <c r="H10" s="81"/>
      <c r="I10" s="81"/>
      <c r="J10" s="81"/>
      <c r="K10" s="81"/>
    </row>
    <row r="11" spans="5:11" ht="14.25">
      <c r="E11" s="81"/>
      <c r="F11" s="81"/>
      <c r="G11" s="81"/>
      <c r="H11" s="81"/>
      <c r="I11" s="81"/>
      <c r="J11" s="81"/>
      <c r="K11" s="81"/>
    </row>
    <row r="12" spans="5:11" ht="14.25">
      <c r="E12" s="81"/>
      <c r="F12" s="81"/>
      <c r="G12" s="81"/>
      <c r="H12" s="81"/>
      <c r="I12" s="81"/>
      <c r="J12" s="81"/>
      <c r="K12" s="81"/>
    </row>
    <row r="13" spans="5:11" ht="14.25">
      <c r="E13" s="81"/>
      <c r="F13" s="81"/>
      <c r="G13" s="81"/>
      <c r="H13" s="81"/>
      <c r="I13" s="81"/>
      <c r="J13" s="81"/>
      <c r="K13" s="81"/>
    </row>
    <row r="14" spans="5:11" ht="14.2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2023-10-25T13:29:45Z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