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832" tabRatio="96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'BoQ1'!$A$1:$BC$35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<sst xmlns="http://schemas.openxmlformats.org/spreadsheetml/2006/main" count="332" uniqueCount="105">
  <si>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</si>
  <si>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</si>
  <si>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</si>
  <si>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</si>
  <si>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</si>
  <si>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</si>
  <si>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</si>
  <si>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</si>
  <si>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</si>
  <si>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</si>
  <si>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</si>
  <si>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</si>
  <si>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</si>
  <si>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</si>
  <si>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</si>
  <si>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</si>
  <si>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</si>
  <si>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</si>
  <si>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</si>
  <si>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</si>
  <si>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</si>
  <si>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</si>
  <si>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</si>
  <si>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</si>
  <si>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</si>
  <si>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</si>
  <si>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</si>
  <si>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</si>
  <si>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</si>
  <si>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</si>
  <si>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</si>
  <si>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</si>
  <si>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</si>
  <si>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</si>
  <si>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</si>
  <si>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</si>
  <si>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</si>
  <si>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</si>
  <si>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Nos</t>
  </si>
  <si>
    <t>Excess(+)</t>
  </si>
  <si>
    <t>Full Conversion</t>
  </si>
  <si>
    <t>Supplying, Conveying and fixing spls. Including eart</t>
  </si>
  <si>
    <t>BI01010001010000000000000515BI0100001114</t>
  </si>
  <si>
    <t>Construction of chamber for 100mm sluice plates</t>
  </si>
  <si>
    <t>item2</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</si>
  <si>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</si>
  <si>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</si>
  <si>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</si>
  <si>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</si>
  <si>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</si>
  <si>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</si>
  <si>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</si>
  <si>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</si>
  <si>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</si>
  <si>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</si>
  <si>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BI01010001010000000000000515BI0100001126</t>
  </si>
  <si>
    <t>BI01010001010000000000000515BI0100001128</t>
  </si>
  <si>
    <t>BI01010001010000000000000515BI0100001129</t>
  </si>
  <si>
    <t>item5</t>
  </si>
  <si>
    <t>Please Enable Macros to View BoQ information</t>
  </si>
  <si>
    <t>Select</t>
  </si>
  <si>
    <t>Name of the Bidder/ Bidding Firm / Company :</t>
  </si>
  <si>
    <r>
      <t xml:space="preserve">Estimated Rate
 in
</t>
    </r>
    <r>
      <rPr>
        <b/>
        <sz val="11"/>
        <color indexed="10"/>
        <rFont val="Arial"/>
        <family val="2"/>
      </rPr>
      <t>Rs.      P</t>
    </r>
  </si>
  <si>
    <t>Tender Inviting Authority: Superinteding Engineer, Institute Works Department, IIT(BHU), Varanasi</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</si>
  <si>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</si>
  <si>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</si>
  <si>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</si>
  <si>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</si>
  <si>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</si>
  <si>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</si>
  <si>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</si>
  <si>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r>
      <t xml:space="preserve">TOTAL AMOUNT  With Taxes
           in
     </t>
    </r>
    <r>
      <rPr>
        <b/>
        <sz val="11"/>
        <color indexed="10"/>
        <rFont val="Arial"/>
        <family val="2"/>
      </rPr>
      <t xml:space="preserve"> Rs.      P</t>
    </r>
  </si>
  <si>
    <t>BI01010001010000000000000515BI0100001124</t>
  </si>
  <si>
    <t>xx</t>
  </si>
  <si>
    <t>Total in Figures</t>
  </si>
  <si>
    <t>Quoted Rate in Figures</t>
  </si>
  <si>
    <t>Quoted Rate in Words</t>
  </si>
  <si>
    <t>2 X 4 sq. mm + 1 X 4 sq. mm earth wire</t>
  </si>
  <si>
    <t>2 X6sq. mm + 1 X 6 sq. mm earth wire</t>
  </si>
  <si>
    <t>4 X 10sq. mm + 2 X 6 sq. mm earth wire</t>
  </si>
  <si>
    <t>Supplying and fixing suitable size GI/PVC box with modular plate and cover in front on surface or in recess, including providing and fixing 3 pin 5/6 A modular socket outlet and 5/6 A modular switch, connections etc. as required</t>
  </si>
  <si>
    <r>
      <t>Supplying and fixing suitable size GI box with modular plate
and cover in front on surface or in recess, including providing
and fixing 6 pin 5/6 A &amp; 15/16 A modular socket outlet and
15/16 A modular switch, connections etc. as required.</t>
    </r>
    <r>
      <rPr>
        <b/>
        <sz val="11"/>
        <rFont val="Calibri"/>
        <family val="2"/>
      </rPr>
      <t xml:space="preserve">Make-L&amp;T/LEGRAND/ABB
</t>
    </r>
  </si>
  <si>
    <r>
      <t xml:space="preserve"> Supplying &amp; fixing suitable size GI/PVC box wih modular plate and cover in front on surface or in recess including providing and fixing 25 A modular socket outlet and 25 A modular SP MCB, “C” curve including connections, painting etc. as required. </t>
    </r>
    <r>
      <rPr>
        <b/>
        <sz val="11"/>
        <rFont val="Calibri"/>
        <family val="2"/>
      </rPr>
      <t xml:space="preserve">Make-L&amp;T/LEGRAND/ABB
</t>
    </r>
  </si>
  <si>
    <t xml:space="preserve">Double pole </t>
  </si>
  <si>
    <t>FP MCB 40/63 A Make-L&amp;T/ABB/C&amp;S/Legrand/Hagger/Seimens/Schneider</t>
  </si>
  <si>
    <r>
      <t xml:space="preserve">Supplying ,fixing Connecting &amp; Testing ,20W LED batten </t>
    </r>
    <r>
      <rPr>
        <b/>
        <sz val="11"/>
        <rFont val="Calibri"/>
        <family val="2"/>
      </rPr>
      <t>Make-Philipse/Syska/Wipro/CG</t>
    </r>
    <r>
      <rPr>
        <sz val="11"/>
        <rFont val="Calibri"/>
        <family val="2"/>
      </rPr>
      <t xml:space="preserve">
</t>
    </r>
  </si>
  <si>
    <r>
      <t>Supplying and fixing of 230VAC 1Ph. 1400mm dia Ceiling Fan (High Speed)  .  (</t>
    </r>
    <r>
      <rPr>
        <b/>
        <sz val="11"/>
        <rFont val="Calibri"/>
        <family val="2"/>
      </rPr>
      <t>Make: Usha / Crompton / Bajaj )</t>
    </r>
  </si>
  <si>
    <t>Supplying and fixing of 230VAC 1Ph.  Two module steeped type fan electronic regulator</t>
  </si>
  <si>
    <r>
      <t xml:space="preserve">Supplying and fixing of 230VAC 1Ph. 300 mm exhaust Fan  with sweep feature. </t>
    </r>
    <r>
      <rPr>
        <b/>
        <sz val="11"/>
        <rFont val="Calibri"/>
        <family val="2"/>
      </rPr>
      <t>( Make: Usha / ORIENT / CG)</t>
    </r>
  </si>
  <si>
    <t xml:space="preserve">Supplying,Cutting of huck , painting and fixing of  MS Down down conduit for  installation of ceiling fan upto 5 to 8 feet </t>
  </si>
  <si>
    <t xml:space="preserve">Supplying and fixing of FN 63 Amp main switch with 3 No. SFU &amp; Enclosure make Wipro/polycab/phillips </t>
  </si>
  <si>
    <t>Name of Work: Estimate for Electrical wiring,illumination,power point,light &amp; fan point works in the Warden Quarter No. 2 Rajputana Hostel  IIT(BHU)</t>
  </si>
  <si>
    <t>Contract No: IIT(BHU)/IWD/</t>
  </si>
  <si>
    <t>Points</t>
  </si>
  <si>
    <t>Mtrs</t>
  </si>
  <si>
    <t>Wiring for light point/ fan point/ exhaust fan point/ call bell pointwith 1.5 sq.mm FRLS PVC insulated copper conductor singlecore cable in surface / recessed medium class PVC conduit,with modular switch, modular plate, suitable GI box and earthingthe point with 1.5 sq.mm FRLS PVC insulated copper conductorsingle core cable etc. as required.
Group C</t>
  </si>
  <si>
    <t>Wiring for circuit/ submain wiring alongwith earth wire with the
following sizes of FRLS PVC insulated copper conductor, singlecore cable in surface/ recessed medium class PVC conduit as required. Make-L&amp;T/Finolex/Polycab
2 X 2.5 sq. mm + 1 X 2.5 sq. mm earth wire</t>
  </si>
  <si>
    <t xml:space="preserve">Supplying and fixing following way, single pole and neutral, sheet steel, MCB distribution board, 240 V, on surface/ recess, complete with tinned copper bus bar, neutral bus bar, earth bar, din bar, interconnections, powder painted including earthing etc. as required. (But without MCB/RCCB/Isolator) 
8 way , Double door </t>
  </si>
  <si>
    <t xml:space="preserve">Supplying and fixing following way, horizontal type three pole and neutral, sheet steel, MCB distribution board, 415 V, on surface/ recess, complete with tinned copper bus bar, neutral bus bar, earth bar, din bar, interconnections, powder painted including earthing etc. as required. (But without MCB/RCCB/Isolator)
8 way (4 + 24), Double door </t>
  </si>
  <si>
    <t>Supplying and fixing 5 A to 32 A rating, 240/415 V, 10 kA, "C" curve, miniature circuit breaker suitable for inductive load of following poles in the existing MCB DB complete with connections, testing and commissioning etc. as required. Make-L&amp;T/ABB/C&amp;S/Legrand/Hagger/Seimens/Schneider
Single Pole MCB Make-L&amp;T/ABB/C&amp;S/Legrand/Hagger/Seimens/Schneider</t>
  </si>
  <si>
    <t xml:space="preserve">Supplying and fixing suitable size GI box with modular plate
and cover in front on surface or in recess, including providing
and fixing 6 pin 5/6 A &amp; 15/16 A modular socket outlet and
15/16 A modular switch, connections etc. as required.Make-L&amp;T/LEGRAND/ABB
</t>
  </si>
  <si>
    <t xml:space="preserve"> Supplying &amp; fixing suitable size GI/PVC box wih modular plate and cover in front on surface or in recess including providing and fixing 25 A modular socket outlet and 25 A modular SP MCB, “C” curve including connections, painting etc. as required. Make-L&amp;T/LEGRAND/ABB
</t>
  </si>
  <si>
    <t xml:space="preserve">Supplying ,fixing Connecting &amp; Testing ,20W LED batten Make-Philipse/Syska/Wipro/CG
</t>
  </si>
  <si>
    <t>Supplying and fixing of 230VAC 1Ph. 1400mm dia Ceiling Fan (High Speed)  .  (Make: Usha / Crompton / Bajaj )</t>
  </si>
  <si>
    <t>Supplying and fixing of 230VAC 1Ph. 300 mm exhaust Fan  with sweep feature. ( Make: Usha / ORIENT / CG)</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</si>
</sst>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1"/>
      <color indexed="17"/>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b/>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color indexed="63"/>
      </right>
      <top>
        <color indexed="63"/>
      </top>
      <bottom style="thin">
        <color indexed="8"/>
      </bottom>
    </border>
    <border>
      <left style="thin"/>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2">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7" fillId="0" borderId="13" xfId="56"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7" fillId="0" borderId="13" xfId="59" applyNumberFormat="1" applyFont="1" applyFill="1" applyBorder="1" applyAlignment="1">
      <alignment vertical="top" wrapText="1"/>
      <protection/>
    </xf>
    <xf numFmtId="0" fontId="14" fillId="0" borderId="13" xfId="59" applyNumberFormat="1" applyFont="1" applyFill="1" applyBorder="1" applyAlignment="1">
      <alignment horizontal="left" wrapText="1" readingOrder="1"/>
      <protection/>
    </xf>
    <xf numFmtId="172" fontId="4" fillId="0" borderId="13" xfId="59" applyNumberFormat="1" applyFont="1" applyFill="1" applyBorder="1" applyAlignment="1">
      <alignment vertical="top"/>
      <protection/>
    </xf>
    <xf numFmtId="0" fontId="4" fillId="0" borderId="13" xfId="56"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7" fillId="0" borderId="13" xfId="56" applyNumberFormat="1" applyFont="1" applyFill="1" applyBorder="1" applyAlignment="1" applyProtection="1">
      <alignment horizontal="right" vertical="top"/>
      <protection/>
    </xf>
    <xf numFmtId="0" fontId="4" fillId="0" borderId="13" xfId="56" applyNumberFormat="1" applyFont="1" applyFill="1" applyBorder="1" applyAlignment="1">
      <alignment vertical="top"/>
      <protection/>
    </xf>
    <xf numFmtId="0" fontId="7" fillId="0" borderId="13" xfId="56" applyNumberFormat="1" applyFont="1" applyFill="1" applyBorder="1" applyAlignment="1" applyProtection="1">
      <alignment horizontal="left" vertical="top"/>
      <protection locked="0"/>
    </xf>
    <xf numFmtId="0" fontId="4" fillId="0" borderId="13" xfId="56" applyNumberFormat="1" applyFont="1" applyFill="1" applyBorder="1" applyAlignment="1" applyProtection="1">
      <alignment vertical="top"/>
      <protection/>
    </xf>
    <xf numFmtId="0" fontId="7" fillId="0" borderId="14" xfId="56" applyNumberFormat="1" applyFont="1" applyFill="1" applyBorder="1" applyAlignment="1" applyProtection="1">
      <alignment horizontal="right" vertical="top"/>
      <protection locked="0"/>
    </xf>
    <xf numFmtId="0" fontId="7" fillId="0" borderId="15" xfId="56" applyNumberFormat="1" applyFont="1" applyFill="1" applyBorder="1" applyAlignment="1" applyProtection="1">
      <alignment horizontal="center" vertical="top" wrapText="1"/>
      <protection locked="0"/>
    </xf>
    <xf numFmtId="0" fontId="7" fillId="0" borderId="13" xfId="56" applyNumberFormat="1" applyFont="1" applyFill="1" applyBorder="1" applyAlignment="1" applyProtection="1">
      <alignment horizontal="center" vertical="top" wrapText="1"/>
      <protection locked="0"/>
    </xf>
    <xf numFmtId="0" fontId="7" fillId="0" borderId="16" xfId="59" applyNumberFormat="1" applyFont="1" applyFill="1" applyBorder="1" applyAlignment="1">
      <alignment horizontal="right" vertical="top"/>
      <protection/>
    </xf>
    <xf numFmtId="172"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6" applyNumberFormat="1" applyFont="1" applyFill="1" applyBorder="1" applyAlignment="1" applyProtection="1">
      <alignment horizontal="right" vertical="top"/>
      <protection locked="0"/>
    </xf>
    <xf numFmtId="2" fontId="4" fillId="0" borderId="13" xfId="56" applyNumberFormat="1" applyFont="1" applyFill="1" applyBorder="1" applyAlignment="1">
      <alignment vertical="top"/>
      <protection/>
    </xf>
    <xf numFmtId="2" fontId="7" fillId="0" borderId="13" xfId="56" applyNumberFormat="1" applyFont="1" applyFill="1" applyBorder="1" applyAlignment="1" applyProtection="1">
      <alignment horizontal="left" vertical="top"/>
      <protection locked="0"/>
    </xf>
    <xf numFmtId="2" fontId="7" fillId="0" borderId="11" xfId="56" applyNumberFormat="1" applyFont="1" applyFill="1" applyBorder="1" applyAlignment="1" applyProtection="1">
      <alignment horizontal="center" vertical="top" wrapText="1"/>
      <protection locked="0"/>
    </xf>
    <xf numFmtId="2" fontId="7" fillId="0" borderId="13" xfId="56" applyNumberFormat="1" applyFont="1" applyFill="1" applyBorder="1" applyAlignment="1" applyProtection="1">
      <alignment horizontal="center" vertical="top" wrapText="1"/>
      <protection locked="0"/>
    </xf>
    <xf numFmtId="2" fontId="7" fillId="0" borderId="16" xfId="59" applyNumberFormat="1" applyFont="1" applyFill="1" applyBorder="1" applyAlignment="1">
      <alignment horizontal="right" vertical="top"/>
      <protection/>
    </xf>
    <xf numFmtId="2" fontId="7" fillId="0" borderId="16" xfId="58" applyNumberFormat="1" applyFont="1" applyFill="1" applyBorder="1" applyAlignment="1">
      <alignment horizontal="right" vertical="top"/>
      <protection/>
    </xf>
    <xf numFmtId="2" fontId="15" fillId="0" borderId="13" xfId="56" applyNumberFormat="1" applyFont="1" applyFill="1" applyBorder="1" applyAlignment="1" applyProtection="1">
      <alignment horizontal="center" vertical="top" wrapText="1"/>
      <protection locked="0"/>
    </xf>
    <xf numFmtId="2" fontId="7" fillId="0" borderId="11" xfId="56" applyNumberFormat="1" applyFont="1" applyFill="1" applyBorder="1" applyAlignment="1" applyProtection="1">
      <alignment horizontal="right" vertical="top"/>
      <protection locked="0"/>
    </xf>
    <xf numFmtId="2" fontId="7" fillId="0" borderId="11" xfId="59" applyNumberFormat="1" applyFont="1" applyFill="1" applyBorder="1" applyAlignment="1" applyProtection="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6"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6" fillId="0" borderId="13" xfId="59" applyNumberFormat="1" applyFont="1" applyFill="1" applyBorder="1" applyAlignment="1">
      <alignment vertical="top"/>
      <protection/>
    </xf>
    <xf numFmtId="2" fontId="16" fillId="0" borderId="19"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7" fillId="0" borderId="12" xfId="56" applyNumberFormat="1" applyFont="1" applyFill="1" applyBorder="1" applyAlignment="1" applyProtection="1">
      <alignment vertical="top"/>
      <protection/>
    </xf>
    <xf numFmtId="0" fontId="18" fillId="0" borderId="11" xfId="59" applyNumberFormat="1" applyFont="1" applyFill="1" applyBorder="1" applyAlignment="1" applyProtection="1">
      <alignment vertical="center" wrapText="1"/>
      <protection locked="0"/>
    </xf>
    <xf numFmtId="0" fontId="17"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8"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21" fillId="0" borderId="13" xfId="59" applyNumberFormat="1" applyFont="1" applyFill="1" applyBorder="1" applyAlignment="1">
      <alignment vertical="top"/>
      <protection/>
    </xf>
    <xf numFmtId="2" fontId="16" fillId="0" borderId="20" xfId="59" applyNumberFormat="1" applyFont="1" applyFill="1" applyBorder="1" applyAlignment="1">
      <alignment horizontal="right" vertical="top"/>
      <protection/>
    </xf>
    <xf numFmtId="0" fontId="5" fillId="0" borderId="0" xfId="56" applyNumberFormat="1" applyFont="1" applyFill="1" applyAlignment="1" applyProtection="1">
      <alignment vertical="top"/>
      <protection/>
    </xf>
    <xf numFmtId="2" fontId="7" fillId="33" borderId="13" xfId="56" applyNumberFormat="1" applyFont="1" applyFill="1" applyBorder="1" applyAlignment="1" applyProtection="1">
      <alignment horizontal="right" vertical="top"/>
      <protection locked="0"/>
    </xf>
    <xf numFmtId="0" fontId="19" fillId="33" borderId="11" xfId="59" applyNumberFormat="1" applyFont="1" applyFill="1" applyBorder="1" applyAlignment="1" applyProtection="1">
      <alignment vertical="center" wrapText="1"/>
      <protection locked="0"/>
    </xf>
    <xf numFmtId="10" fontId="20" fillId="33" borderId="11" xfId="66" applyNumberFormat="1" applyFont="1" applyFill="1" applyBorder="1" applyAlignment="1" applyProtection="1">
      <alignment horizontal="center" vertical="center"/>
      <protection locked="0"/>
    </xf>
    <xf numFmtId="0" fontId="4" fillId="0" borderId="0" xfId="56" applyNumberFormat="1" applyFont="1" applyFill="1" applyAlignment="1">
      <alignment vertical="top" wrapText="1"/>
      <protection/>
    </xf>
    <xf numFmtId="2" fontId="4" fillId="0" borderId="13" xfId="59" applyNumberFormat="1" applyFont="1" applyFill="1" applyBorder="1" applyAlignment="1">
      <alignment vertical="center"/>
      <protection/>
    </xf>
    <xf numFmtId="0" fontId="11" fillId="0" borderId="13" xfId="56" applyNumberFormat="1" applyFont="1" applyFill="1" applyBorder="1" applyAlignment="1">
      <alignment horizontal="center" vertical="center" wrapText="1"/>
      <protection/>
    </xf>
    <xf numFmtId="0" fontId="16"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1"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xf numFmtId="0" fontId="41" fillId="0" borderId="22" xfId="0" applyFont="1" applyFill="1" applyBorder="1" applyAlignment="1">
      <alignment horizontal="left" vertical="top" wrapText="1"/>
    </xf>
    <xf numFmtId="0" fontId="41" fillId="0" borderId="22" xfId="56" applyFont="1" applyFill="1" applyBorder="1" applyAlignment="1">
      <alignment horizontal="left" vertical="top" wrapText="1"/>
      <protection/>
    </xf>
    <xf numFmtId="0" fontId="41" fillId="0" borderId="22" xfId="0" applyFont="1" applyFill="1" applyBorder="1" applyAlignment="1">
      <alignment horizontal="left" vertical="center" wrapText="1"/>
    </xf>
    <xf numFmtId="0" fontId="41" fillId="0" borderId="22" xfId="56" applyFont="1" applyFill="1" applyBorder="1" applyAlignment="1">
      <alignment horizontal="center" vertical="center" wrapText="1"/>
      <protection/>
    </xf>
    <xf numFmtId="0" fontId="43" fillId="0" borderId="22" xfId="0" applyFont="1" applyFill="1" applyBorder="1" applyAlignment="1">
      <alignment horizontal="left" vertical="top" wrapText="1"/>
    </xf>
    <xf numFmtId="0" fontId="43" fillId="0" borderId="22" xfId="0" applyFont="1" applyFill="1" applyBorder="1" applyAlignment="1">
      <alignment horizontal="left" vertical="top"/>
    </xf>
    <xf numFmtId="0" fontId="41" fillId="0" borderId="22" xfId="0" applyFont="1" applyFill="1" applyBorder="1" applyAlignment="1">
      <alignment horizontal="justify" vertical="top" wrapText="1"/>
    </xf>
    <xf numFmtId="0" fontId="41" fillId="0" borderId="22" xfId="0" applyFont="1" applyFill="1" applyBorder="1" applyAlignment="1">
      <alignment horizontal="justify" vertic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3</xdr:row>
      <xdr:rowOff>28575</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35"/>
  <sheetViews>
    <sheetView showGridLines="0" zoomScale="70" zoomScaleNormal="70" zoomScalePageLayoutView="0" workbookViewId="0" topLeftCell="A1">
      <selection activeCell="A5" sqref="A5:BC5"/>
    </sheetView>
  </sheetViews>
  <sheetFormatPr defaultColWidth="9.140625" defaultRowHeight="15"/>
  <cols>
    <col min="1" max="1" width="17.140625" style="1" customWidth="1"/>
    <col min="2" max="2" width="84.28125" style="1" customWidth="1"/>
    <col min="3" max="3" width="29.140625" style="1" hidden="1" customWidth="1"/>
    <col min="4" max="4" width="16.140625" style="1" customWidth="1"/>
    <col min="5" max="5" width="14.140625" style="1" customWidth="1"/>
    <col min="6" max="6" width="15.57421875" style="1" customWidth="1"/>
    <col min="7" max="13" width="9.140625" style="1" hidden="1" customWidth="1"/>
    <col min="14" max="14" width="9.140625" style="2" hidden="1" customWidth="1"/>
    <col min="15" max="52" width="9.140625" style="1" hidden="1" customWidth="1"/>
    <col min="53" max="53" width="21.7109375" style="1" customWidth="1"/>
    <col min="54" max="54" width="17.140625"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0.25">
      <c r="A1" s="78" t="str">
        <f>B2&amp;" BoQ"</f>
        <v>Percentage BoQ</v>
      </c>
      <c r="B1" s="78"/>
      <c r="C1" s="78"/>
      <c r="D1" s="78"/>
      <c r="E1" s="78"/>
      <c r="F1" s="78"/>
      <c r="G1" s="78"/>
      <c r="H1" s="78"/>
      <c r="I1" s="78"/>
      <c r="J1" s="78"/>
      <c r="K1" s="78"/>
      <c r="L1" s="78"/>
      <c r="O1" s="5"/>
      <c r="P1" s="5"/>
      <c r="Q1" s="6"/>
      <c r="IE1" s="6"/>
      <c r="IF1" s="6"/>
      <c r="IG1" s="6"/>
      <c r="IH1" s="6"/>
      <c r="II1" s="6"/>
    </row>
    <row r="2" spans="1:17" s="4" customFormat="1" ht="14.25" hidden="1">
      <c r="A2" s="7" t="s">
        <v>0</v>
      </c>
      <c r="B2" s="7" t="s">
        <v>1</v>
      </c>
      <c r="C2" s="7" t="s">
        <v>2</v>
      </c>
      <c r="D2" s="7" t="s">
        <v>3</v>
      </c>
      <c r="E2" s="7" t="s">
        <v>4</v>
      </c>
      <c r="J2" s="8"/>
      <c r="K2" s="8"/>
      <c r="L2" s="8"/>
      <c r="O2" s="5"/>
      <c r="P2" s="5"/>
      <c r="Q2" s="6"/>
    </row>
    <row r="3" spans="1:243" s="4" customFormat="1" ht="13.5" hidden="1">
      <c r="A3" s="4" t="s">
        <v>5</v>
      </c>
      <c r="C3" s="4" t="s">
        <v>6</v>
      </c>
      <c r="IE3" s="6"/>
      <c r="IF3" s="6"/>
      <c r="IG3" s="6"/>
      <c r="IH3" s="6"/>
      <c r="II3" s="6"/>
    </row>
    <row r="4" spans="1:243" s="9" customFormat="1" ht="27.75" customHeight="1">
      <c r="A4" s="79" t="s">
        <v>63</v>
      </c>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IE4" s="10"/>
      <c r="IF4" s="10"/>
      <c r="IG4" s="10"/>
      <c r="IH4" s="10"/>
      <c r="II4" s="10"/>
    </row>
    <row r="5" spans="1:243" s="9" customFormat="1" ht="36" customHeight="1">
      <c r="A5" s="79" t="s">
        <v>91</v>
      </c>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IE5" s="10"/>
      <c r="IF5" s="10"/>
      <c r="IG5" s="10"/>
      <c r="IH5" s="10"/>
      <c r="II5" s="10"/>
    </row>
    <row r="6" spans="1:243" s="9" customFormat="1" ht="27" customHeight="1">
      <c r="A6" s="79" t="s">
        <v>92</v>
      </c>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IE6" s="10"/>
      <c r="IF6" s="10"/>
      <c r="IG6" s="10"/>
      <c r="IH6" s="10"/>
      <c r="II6" s="10"/>
    </row>
    <row r="7" spans="1:243" s="9" customFormat="1" ht="13.5" hidden="1">
      <c r="A7" s="80" t="s">
        <v>7</v>
      </c>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IE7" s="10"/>
      <c r="IF7" s="10"/>
      <c r="IG7" s="10"/>
      <c r="IH7" s="10"/>
      <c r="II7" s="10"/>
    </row>
    <row r="8" spans="1:243" s="12" customFormat="1" ht="54.75">
      <c r="A8" s="11" t="s">
        <v>61</v>
      </c>
      <c r="B8" s="81"/>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IE8" s="13"/>
      <c r="IF8" s="13"/>
      <c r="IG8" s="13"/>
      <c r="IH8" s="13"/>
      <c r="II8" s="13"/>
    </row>
    <row r="9" spans="1:243" s="14" customFormat="1" ht="13.5">
      <c r="A9" s="76" t="s">
        <v>8</v>
      </c>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IE9" s="15"/>
      <c r="IF9" s="15"/>
      <c r="IG9" s="15"/>
      <c r="IH9" s="15"/>
      <c r="II9" s="15"/>
    </row>
    <row r="10" spans="1:243" s="17" customFormat="1" ht="27">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0" customHeight="1">
      <c r="A11" s="16" t="s">
        <v>15</v>
      </c>
      <c r="B11" s="16" t="s">
        <v>16</v>
      </c>
      <c r="C11" s="16" t="s">
        <v>17</v>
      </c>
      <c r="D11" s="16" t="s">
        <v>18</v>
      </c>
      <c r="E11" s="16" t="s">
        <v>19</v>
      </c>
      <c r="F11" s="16" t="s">
        <v>62</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71</v>
      </c>
      <c r="BB11" s="20" t="s">
        <v>32</v>
      </c>
      <c r="BC11" s="20" t="s">
        <v>33</v>
      </c>
      <c r="IE11" s="18"/>
      <c r="IF11" s="18"/>
      <c r="IG11" s="18"/>
      <c r="IH11" s="18"/>
      <c r="II11" s="18"/>
    </row>
    <row r="12" spans="1:243" s="17" customFormat="1" ht="13.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38" customFormat="1" ht="27" hidden="1">
      <c r="A13" s="22">
        <v>0.1</v>
      </c>
      <c r="B13" s="23" t="s">
        <v>73</v>
      </c>
      <c r="C13" s="24" t="s">
        <v>34</v>
      </c>
      <c r="D13" s="25"/>
      <c r="E13" s="26"/>
      <c r="F13" s="27"/>
      <c r="G13" s="28"/>
      <c r="H13" s="28"/>
      <c r="I13" s="27"/>
      <c r="J13" s="29"/>
      <c r="K13" s="30"/>
      <c r="L13" s="30"/>
      <c r="M13" s="31"/>
      <c r="N13" s="32"/>
      <c r="O13" s="32"/>
      <c r="P13" s="33"/>
      <c r="Q13" s="32"/>
      <c r="R13" s="32"/>
      <c r="S13" s="33"/>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5"/>
      <c r="BB13" s="36"/>
      <c r="BC13" s="37"/>
      <c r="IA13" s="38">
        <v>0.1</v>
      </c>
      <c r="IB13" s="38" t="s">
        <v>73</v>
      </c>
      <c r="IC13" s="38" t="s">
        <v>34</v>
      </c>
      <c r="IE13" s="39"/>
      <c r="IF13" s="39" t="s">
        <v>35</v>
      </c>
      <c r="IG13" s="39" t="s">
        <v>36</v>
      </c>
      <c r="IH13" s="39">
        <v>10</v>
      </c>
      <c r="II13" s="39" t="s">
        <v>37</v>
      </c>
    </row>
    <row r="14" spans="1:243" s="38" customFormat="1" ht="78" customHeight="1">
      <c r="A14" s="22">
        <v>1</v>
      </c>
      <c r="B14" s="84" t="s">
        <v>95</v>
      </c>
      <c r="C14" s="24" t="s">
        <v>42</v>
      </c>
      <c r="D14" s="75">
        <v>65</v>
      </c>
      <c r="E14" s="85" t="s">
        <v>93</v>
      </c>
      <c r="F14" s="75">
        <v>990</v>
      </c>
      <c r="G14" s="41"/>
      <c r="H14" s="41"/>
      <c r="I14" s="40" t="s">
        <v>39</v>
      </c>
      <c r="J14" s="42">
        <f aca="true" t="shared" si="0" ref="J14:J21">IF(I14="Less(-)",-1,1)</f>
        <v>1</v>
      </c>
      <c r="K14" s="43" t="s">
        <v>40</v>
      </c>
      <c r="L14" s="43" t="s">
        <v>4</v>
      </c>
      <c r="M14" s="71"/>
      <c r="N14" s="41"/>
      <c r="O14" s="41"/>
      <c r="P14" s="44"/>
      <c r="Q14" s="41"/>
      <c r="R14" s="41"/>
      <c r="S14" s="44"/>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6">
        <f aca="true" t="shared" si="1" ref="BA14:BA21">total_amount_ba($B$2,$D$2,D14,F14,J14,K14,M14)</f>
        <v>64350</v>
      </c>
      <c r="BB14" s="47">
        <f aca="true" t="shared" si="2" ref="BB14:BB21">BA14+SUM(N14:AZ14)</f>
        <v>64350</v>
      </c>
      <c r="BC14" s="37" t="str">
        <f aca="true" t="shared" si="3" ref="BC14:BC21">SpellNumber(L14,BB14)</f>
        <v>INR  Sixty Four Thousand Three Hundred &amp; Fifty  Only</v>
      </c>
      <c r="IA14" s="38">
        <v>1</v>
      </c>
      <c r="IB14" s="74" t="s">
        <v>95</v>
      </c>
      <c r="IC14" s="38" t="s">
        <v>42</v>
      </c>
      <c r="ID14" s="38">
        <v>65</v>
      </c>
      <c r="IE14" s="39" t="s">
        <v>93</v>
      </c>
      <c r="IF14" s="39" t="s">
        <v>43</v>
      </c>
      <c r="IG14" s="39" t="s">
        <v>44</v>
      </c>
      <c r="IH14" s="39">
        <v>213</v>
      </c>
      <c r="II14" s="39" t="s">
        <v>38</v>
      </c>
    </row>
    <row r="15" spans="1:243" s="38" customFormat="1" ht="66" customHeight="1">
      <c r="A15" s="22">
        <v>2.1</v>
      </c>
      <c r="B15" s="84" t="s">
        <v>96</v>
      </c>
      <c r="C15" s="24" t="s">
        <v>46</v>
      </c>
      <c r="D15" s="75">
        <v>180</v>
      </c>
      <c r="E15" s="85" t="s">
        <v>94</v>
      </c>
      <c r="F15" s="75">
        <v>167</v>
      </c>
      <c r="G15" s="41"/>
      <c r="H15" s="41"/>
      <c r="I15" s="40" t="s">
        <v>39</v>
      </c>
      <c r="J15" s="42">
        <f t="shared" si="0"/>
        <v>1</v>
      </c>
      <c r="K15" s="43" t="s">
        <v>40</v>
      </c>
      <c r="L15" s="43" t="s">
        <v>4</v>
      </c>
      <c r="M15" s="71"/>
      <c r="N15" s="41"/>
      <c r="O15" s="41"/>
      <c r="P15" s="44"/>
      <c r="Q15" s="41"/>
      <c r="R15" s="41"/>
      <c r="S15" s="44"/>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6">
        <f t="shared" si="1"/>
        <v>30060</v>
      </c>
      <c r="BB15" s="47">
        <f t="shared" si="2"/>
        <v>30060</v>
      </c>
      <c r="BC15" s="37" t="str">
        <f t="shared" si="3"/>
        <v>INR  Thirty Thousand  &amp;Sixty  Only</v>
      </c>
      <c r="IA15" s="38">
        <v>2.1</v>
      </c>
      <c r="IB15" s="74" t="s">
        <v>96</v>
      </c>
      <c r="IC15" s="38" t="s">
        <v>46</v>
      </c>
      <c r="ID15" s="38">
        <v>180</v>
      </c>
      <c r="IE15" s="39" t="s">
        <v>94</v>
      </c>
      <c r="IF15" s="39" t="s">
        <v>47</v>
      </c>
      <c r="IG15" s="39" t="s">
        <v>48</v>
      </c>
      <c r="IH15" s="39">
        <v>10</v>
      </c>
      <c r="II15" s="39" t="s">
        <v>38</v>
      </c>
    </row>
    <row r="16" spans="1:243" s="38" customFormat="1" ht="30" customHeight="1">
      <c r="A16" s="22">
        <v>2.2</v>
      </c>
      <c r="B16" s="84" t="s">
        <v>77</v>
      </c>
      <c r="C16" s="24" t="s">
        <v>49</v>
      </c>
      <c r="D16" s="75">
        <v>35</v>
      </c>
      <c r="E16" s="85" t="s">
        <v>94</v>
      </c>
      <c r="F16" s="75">
        <v>200</v>
      </c>
      <c r="G16" s="41"/>
      <c r="H16" s="41"/>
      <c r="I16" s="40" t="s">
        <v>39</v>
      </c>
      <c r="J16" s="42">
        <f t="shared" si="0"/>
        <v>1</v>
      </c>
      <c r="K16" s="43" t="s">
        <v>40</v>
      </c>
      <c r="L16" s="43" t="s">
        <v>4</v>
      </c>
      <c r="M16" s="71"/>
      <c r="N16" s="41"/>
      <c r="O16" s="41"/>
      <c r="P16" s="44"/>
      <c r="Q16" s="41"/>
      <c r="R16" s="41"/>
      <c r="S16" s="44"/>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6">
        <f t="shared" si="1"/>
        <v>7000</v>
      </c>
      <c r="BB16" s="47">
        <f t="shared" si="2"/>
        <v>7000</v>
      </c>
      <c r="BC16" s="37" t="str">
        <f t="shared" si="3"/>
        <v>INR  Seven Thousand    Only</v>
      </c>
      <c r="IA16" s="38">
        <v>2.2</v>
      </c>
      <c r="IB16" s="74" t="s">
        <v>77</v>
      </c>
      <c r="IC16" s="38" t="s">
        <v>49</v>
      </c>
      <c r="ID16" s="38">
        <v>35</v>
      </c>
      <c r="IE16" s="39" t="s">
        <v>94</v>
      </c>
      <c r="IF16" s="39" t="s">
        <v>41</v>
      </c>
      <c r="IG16" s="39" t="s">
        <v>36</v>
      </c>
      <c r="IH16" s="39">
        <v>123.223</v>
      </c>
      <c r="II16" s="39" t="s">
        <v>38</v>
      </c>
    </row>
    <row r="17" spans="1:243" s="38" customFormat="1" ht="30.75" customHeight="1">
      <c r="A17" s="22">
        <v>2.3</v>
      </c>
      <c r="B17" s="84" t="s">
        <v>78</v>
      </c>
      <c r="C17" s="24" t="s">
        <v>50</v>
      </c>
      <c r="D17" s="75">
        <v>40</v>
      </c>
      <c r="E17" s="85" t="s">
        <v>94</v>
      </c>
      <c r="F17" s="75">
        <v>249</v>
      </c>
      <c r="G17" s="41"/>
      <c r="H17" s="41"/>
      <c r="I17" s="40" t="s">
        <v>39</v>
      </c>
      <c r="J17" s="42">
        <f t="shared" si="0"/>
        <v>1</v>
      </c>
      <c r="K17" s="43" t="s">
        <v>40</v>
      </c>
      <c r="L17" s="43" t="s">
        <v>4</v>
      </c>
      <c r="M17" s="71"/>
      <c r="N17" s="41"/>
      <c r="O17" s="41"/>
      <c r="P17" s="44"/>
      <c r="Q17" s="41"/>
      <c r="R17" s="41"/>
      <c r="S17" s="44"/>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8"/>
      <c r="AV17" s="45"/>
      <c r="AW17" s="45"/>
      <c r="AX17" s="45"/>
      <c r="AY17" s="45"/>
      <c r="AZ17" s="45"/>
      <c r="BA17" s="46">
        <f t="shared" si="1"/>
        <v>9960</v>
      </c>
      <c r="BB17" s="47">
        <f t="shared" si="2"/>
        <v>9960</v>
      </c>
      <c r="BC17" s="37" t="str">
        <f t="shared" si="3"/>
        <v>INR  Nine Thousand Nine Hundred &amp; Sixty  Only</v>
      </c>
      <c r="IA17" s="38">
        <v>2.3</v>
      </c>
      <c r="IB17" s="74" t="s">
        <v>78</v>
      </c>
      <c r="IC17" s="38" t="s">
        <v>50</v>
      </c>
      <c r="ID17" s="38">
        <v>40</v>
      </c>
      <c r="IE17" s="39" t="s">
        <v>94</v>
      </c>
      <c r="IF17" s="39" t="s">
        <v>43</v>
      </c>
      <c r="IG17" s="39" t="s">
        <v>44</v>
      </c>
      <c r="IH17" s="39">
        <v>213</v>
      </c>
      <c r="II17" s="39" t="s">
        <v>38</v>
      </c>
    </row>
    <row r="18" spans="1:243" s="38" customFormat="1" ht="24" customHeight="1">
      <c r="A18" s="22">
        <v>2.4</v>
      </c>
      <c r="B18" s="84" t="s">
        <v>79</v>
      </c>
      <c r="C18" s="24" t="s">
        <v>51</v>
      </c>
      <c r="D18" s="75">
        <v>4</v>
      </c>
      <c r="E18" s="86" t="s">
        <v>94</v>
      </c>
      <c r="F18" s="75">
        <v>543</v>
      </c>
      <c r="G18" s="41"/>
      <c r="H18" s="41"/>
      <c r="I18" s="40" t="s">
        <v>39</v>
      </c>
      <c r="J18" s="42">
        <f t="shared" si="0"/>
        <v>1</v>
      </c>
      <c r="K18" s="43" t="s">
        <v>40</v>
      </c>
      <c r="L18" s="43" t="s">
        <v>4</v>
      </c>
      <c r="M18" s="71"/>
      <c r="N18" s="41"/>
      <c r="O18" s="41"/>
      <c r="P18" s="44"/>
      <c r="Q18" s="41"/>
      <c r="R18" s="41"/>
      <c r="S18" s="44"/>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6">
        <f t="shared" si="1"/>
        <v>2172</v>
      </c>
      <c r="BB18" s="47">
        <f t="shared" si="2"/>
        <v>2172</v>
      </c>
      <c r="BC18" s="37" t="str">
        <f t="shared" si="3"/>
        <v>INR  Two Thousand One Hundred &amp; Seventy Two  Only</v>
      </c>
      <c r="IA18" s="38">
        <v>2.4</v>
      </c>
      <c r="IB18" s="74" t="s">
        <v>79</v>
      </c>
      <c r="IC18" s="38" t="s">
        <v>51</v>
      </c>
      <c r="ID18" s="38">
        <v>4</v>
      </c>
      <c r="IE18" s="39" t="s">
        <v>94</v>
      </c>
      <c r="IF18" s="39" t="s">
        <v>35</v>
      </c>
      <c r="IG18" s="39" t="s">
        <v>45</v>
      </c>
      <c r="IH18" s="39">
        <v>10</v>
      </c>
      <c r="II18" s="39" t="s">
        <v>38</v>
      </c>
    </row>
    <row r="19" spans="1:243" s="38" customFormat="1" ht="57" customHeight="1">
      <c r="A19" s="22">
        <v>3</v>
      </c>
      <c r="B19" s="85" t="s">
        <v>80</v>
      </c>
      <c r="C19" s="24" t="s">
        <v>52</v>
      </c>
      <c r="D19" s="75">
        <v>31</v>
      </c>
      <c r="E19" s="87" t="s">
        <v>38</v>
      </c>
      <c r="F19" s="75">
        <v>401</v>
      </c>
      <c r="G19" s="41"/>
      <c r="H19" s="41"/>
      <c r="I19" s="40" t="s">
        <v>39</v>
      </c>
      <c r="J19" s="42">
        <f t="shared" si="0"/>
        <v>1</v>
      </c>
      <c r="K19" s="43" t="s">
        <v>40</v>
      </c>
      <c r="L19" s="43" t="s">
        <v>4</v>
      </c>
      <c r="M19" s="71"/>
      <c r="N19" s="41"/>
      <c r="O19" s="41"/>
      <c r="P19" s="44"/>
      <c r="Q19" s="41"/>
      <c r="R19" s="41"/>
      <c r="S19" s="44"/>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6">
        <f t="shared" si="1"/>
        <v>12431</v>
      </c>
      <c r="BB19" s="47">
        <f t="shared" si="2"/>
        <v>12431</v>
      </c>
      <c r="BC19" s="37" t="str">
        <f t="shared" si="3"/>
        <v>INR  Twelve Thousand Four Hundred &amp; Thirty One  Only</v>
      </c>
      <c r="IA19" s="38">
        <v>3</v>
      </c>
      <c r="IB19" s="38" t="s">
        <v>80</v>
      </c>
      <c r="IC19" s="38" t="s">
        <v>52</v>
      </c>
      <c r="ID19" s="38">
        <v>31</v>
      </c>
      <c r="IE19" s="39" t="s">
        <v>38</v>
      </c>
      <c r="IF19" s="39" t="s">
        <v>47</v>
      </c>
      <c r="IG19" s="39" t="s">
        <v>48</v>
      </c>
      <c r="IH19" s="39">
        <v>10</v>
      </c>
      <c r="II19" s="39" t="s">
        <v>38</v>
      </c>
    </row>
    <row r="20" spans="1:243" s="38" customFormat="1" ht="72.75" customHeight="1">
      <c r="A20" s="22">
        <v>4</v>
      </c>
      <c r="B20" s="84" t="s">
        <v>81</v>
      </c>
      <c r="C20" s="24" t="s">
        <v>53</v>
      </c>
      <c r="D20" s="75">
        <v>15</v>
      </c>
      <c r="E20" s="84" t="s">
        <v>38</v>
      </c>
      <c r="F20" s="75">
        <v>495</v>
      </c>
      <c r="G20" s="41"/>
      <c r="H20" s="41"/>
      <c r="I20" s="40" t="s">
        <v>39</v>
      </c>
      <c r="J20" s="42">
        <f t="shared" si="0"/>
        <v>1</v>
      </c>
      <c r="K20" s="43" t="s">
        <v>40</v>
      </c>
      <c r="L20" s="43" t="s">
        <v>4</v>
      </c>
      <c r="M20" s="71"/>
      <c r="N20" s="41"/>
      <c r="O20" s="41"/>
      <c r="P20" s="44"/>
      <c r="Q20" s="41"/>
      <c r="R20" s="41"/>
      <c r="S20" s="44"/>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6">
        <f t="shared" si="1"/>
        <v>7425</v>
      </c>
      <c r="BB20" s="47">
        <f t="shared" si="2"/>
        <v>7425</v>
      </c>
      <c r="BC20" s="37" t="str">
        <f t="shared" si="3"/>
        <v>INR  Seven Thousand Four Hundred &amp; Twenty Five  Only</v>
      </c>
      <c r="IA20" s="38">
        <v>4</v>
      </c>
      <c r="IB20" s="74" t="s">
        <v>100</v>
      </c>
      <c r="IC20" s="38" t="s">
        <v>53</v>
      </c>
      <c r="ID20" s="38">
        <v>15</v>
      </c>
      <c r="IE20" s="39" t="s">
        <v>38</v>
      </c>
      <c r="IF20" s="39" t="s">
        <v>41</v>
      </c>
      <c r="IG20" s="39" t="s">
        <v>36</v>
      </c>
      <c r="IH20" s="39">
        <v>123.223</v>
      </c>
      <c r="II20" s="39" t="s">
        <v>38</v>
      </c>
    </row>
    <row r="21" spans="1:243" s="38" customFormat="1" ht="49.5" customHeight="1">
      <c r="A21" s="22">
        <v>5</v>
      </c>
      <c r="B21" s="84" t="s">
        <v>82</v>
      </c>
      <c r="C21" s="24" t="s">
        <v>54</v>
      </c>
      <c r="D21" s="75">
        <v>2</v>
      </c>
      <c r="E21" s="84" t="s">
        <v>38</v>
      </c>
      <c r="F21" s="75">
        <v>639</v>
      </c>
      <c r="G21" s="41"/>
      <c r="H21" s="41"/>
      <c r="I21" s="40" t="s">
        <v>39</v>
      </c>
      <c r="J21" s="42">
        <f t="shared" si="0"/>
        <v>1</v>
      </c>
      <c r="K21" s="43" t="s">
        <v>40</v>
      </c>
      <c r="L21" s="43" t="s">
        <v>4</v>
      </c>
      <c r="M21" s="71"/>
      <c r="N21" s="41"/>
      <c r="O21" s="41"/>
      <c r="P21" s="44"/>
      <c r="Q21" s="41"/>
      <c r="R21" s="41"/>
      <c r="S21" s="44"/>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6">
        <f t="shared" si="1"/>
        <v>1278</v>
      </c>
      <c r="BB21" s="47">
        <f t="shared" si="2"/>
        <v>1278</v>
      </c>
      <c r="BC21" s="37" t="str">
        <f t="shared" si="3"/>
        <v>INR  One Thousand Two Hundred &amp; Seventy Eight  Only</v>
      </c>
      <c r="IA21" s="38">
        <v>5</v>
      </c>
      <c r="IB21" s="74" t="s">
        <v>101</v>
      </c>
      <c r="IC21" s="38" t="s">
        <v>54</v>
      </c>
      <c r="ID21" s="38">
        <v>2</v>
      </c>
      <c r="IE21" s="39" t="s">
        <v>38</v>
      </c>
      <c r="IF21" s="39" t="s">
        <v>43</v>
      </c>
      <c r="IG21" s="39" t="s">
        <v>44</v>
      </c>
      <c r="IH21" s="39">
        <v>213</v>
      </c>
      <c r="II21" s="39" t="s">
        <v>38</v>
      </c>
    </row>
    <row r="22" spans="1:243" s="38" customFormat="1" ht="80.25" customHeight="1">
      <c r="A22" s="22">
        <v>6</v>
      </c>
      <c r="B22" s="84" t="s">
        <v>97</v>
      </c>
      <c r="C22" s="24" t="s">
        <v>72</v>
      </c>
      <c r="D22" s="75">
        <v>1</v>
      </c>
      <c r="E22" s="84" t="s">
        <v>38</v>
      </c>
      <c r="F22" s="75">
        <v>1760</v>
      </c>
      <c r="G22" s="41"/>
      <c r="H22" s="41"/>
      <c r="I22" s="40" t="s">
        <v>39</v>
      </c>
      <c r="J22" s="42">
        <f aca="true" t="shared" si="4" ref="J22:J32">IF(I22="Less(-)",-1,1)</f>
        <v>1</v>
      </c>
      <c r="K22" s="43" t="s">
        <v>40</v>
      </c>
      <c r="L22" s="43" t="s">
        <v>4</v>
      </c>
      <c r="M22" s="71"/>
      <c r="N22" s="41"/>
      <c r="O22" s="41"/>
      <c r="P22" s="44"/>
      <c r="Q22" s="41"/>
      <c r="R22" s="41"/>
      <c r="S22" s="44"/>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6">
        <f aca="true" t="shared" si="5" ref="BA22:BA32">total_amount_ba($B$2,$D$2,D22,F22,J22,K22,M22)</f>
        <v>1760</v>
      </c>
      <c r="BB22" s="47">
        <f aca="true" t="shared" si="6" ref="BB22:BB32">BA22+SUM(N22:AZ22)</f>
        <v>1760</v>
      </c>
      <c r="BC22" s="37" t="str">
        <f aca="true" t="shared" si="7" ref="BC22:BC32">SpellNumber(L22,BB22)</f>
        <v>INR  One Thousand Seven Hundred &amp; Sixty  Only</v>
      </c>
      <c r="IA22" s="38">
        <v>6</v>
      </c>
      <c r="IB22" s="74" t="s">
        <v>97</v>
      </c>
      <c r="IC22" s="38" t="s">
        <v>72</v>
      </c>
      <c r="ID22" s="38">
        <v>1</v>
      </c>
      <c r="IE22" s="39" t="s">
        <v>38</v>
      </c>
      <c r="IF22" s="39" t="s">
        <v>41</v>
      </c>
      <c r="IG22" s="39" t="s">
        <v>36</v>
      </c>
      <c r="IH22" s="39">
        <v>123.223</v>
      </c>
      <c r="II22" s="39" t="s">
        <v>38</v>
      </c>
    </row>
    <row r="23" spans="1:243" s="38" customFormat="1" ht="81" customHeight="1">
      <c r="A23" s="22">
        <v>7</v>
      </c>
      <c r="B23" s="85" t="s">
        <v>98</v>
      </c>
      <c r="C23" s="24" t="s">
        <v>55</v>
      </c>
      <c r="D23" s="75">
        <v>1</v>
      </c>
      <c r="E23" s="84" t="s">
        <v>38</v>
      </c>
      <c r="F23" s="75">
        <v>4601</v>
      </c>
      <c r="G23" s="41"/>
      <c r="H23" s="41"/>
      <c r="I23" s="40" t="s">
        <v>39</v>
      </c>
      <c r="J23" s="42">
        <f t="shared" si="4"/>
        <v>1</v>
      </c>
      <c r="K23" s="43" t="s">
        <v>40</v>
      </c>
      <c r="L23" s="43" t="s">
        <v>4</v>
      </c>
      <c r="M23" s="71"/>
      <c r="N23" s="41"/>
      <c r="O23" s="41"/>
      <c r="P23" s="44"/>
      <c r="Q23" s="41"/>
      <c r="R23" s="41"/>
      <c r="S23" s="44"/>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6">
        <f t="shared" si="5"/>
        <v>4601</v>
      </c>
      <c r="BB23" s="47">
        <f t="shared" si="6"/>
        <v>4601</v>
      </c>
      <c r="BC23" s="37" t="str">
        <f t="shared" si="7"/>
        <v>INR  Four Thousand Six Hundred &amp; One  Only</v>
      </c>
      <c r="IA23" s="38">
        <v>7</v>
      </c>
      <c r="IB23" s="74" t="s">
        <v>98</v>
      </c>
      <c r="IC23" s="38" t="s">
        <v>55</v>
      </c>
      <c r="ID23" s="38">
        <v>1</v>
      </c>
      <c r="IE23" s="39" t="s">
        <v>38</v>
      </c>
      <c r="IF23" s="39" t="s">
        <v>35</v>
      </c>
      <c r="IG23" s="39" t="s">
        <v>45</v>
      </c>
      <c r="IH23" s="39">
        <v>10</v>
      </c>
      <c r="II23" s="39" t="s">
        <v>38</v>
      </c>
    </row>
    <row r="24" spans="1:243" s="38" customFormat="1" ht="79.5" customHeight="1">
      <c r="A24" s="22">
        <v>8.1</v>
      </c>
      <c r="B24" s="88" t="s">
        <v>99</v>
      </c>
      <c r="C24" s="24" t="s">
        <v>56</v>
      </c>
      <c r="D24" s="75">
        <v>20</v>
      </c>
      <c r="E24" s="84" t="s">
        <v>38</v>
      </c>
      <c r="F24" s="75">
        <v>199</v>
      </c>
      <c r="G24" s="49"/>
      <c r="H24" s="50"/>
      <c r="I24" s="40" t="s">
        <v>39</v>
      </c>
      <c r="J24" s="42">
        <f t="shared" si="4"/>
        <v>1</v>
      </c>
      <c r="K24" s="43" t="s">
        <v>40</v>
      </c>
      <c r="L24" s="43" t="s">
        <v>4</v>
      </c>
      <c r="M24" s="71"/>
      <c r="N24" s="41"/>
      <c r="O24" s="41"/>
      <c r="P24" s="45"/>
      <c r="Q24" s="41"/>
      <c r="R24" s="41"/>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6">
        <f t="shared" si="5"/>
        <v>3980</v>
      </c>
      <c r="BB24" s="47">
        <f t="shared" si="6"/>
        <v>3980</v>
      </c>
      <c r="BC24" s="37" t="str">
        <f t="shared" si="7"/>
        <v>INR  Three Thousand Nine Hundred &amp; Eighty  Only</v>
      </c>
      <c r="IA24" s="38">
        <v>8.1</v>
      </c>
      <c r="IB24" s="74" t="s">
        <v>99</v>
      </c>
      <c r="IC24" s="38" t="s">
        <v>56</v>
      </c>
      <c r="ID24" s="38">
        <v>20</v>
      </c>
      <c r="IE24" s="39" t="s">
        <v>38</v>
      </c>
      <c r="IF24" s="39" t="s">
        <v>43</v>
      </c>
      <c r="IG24" s="39" t="s">
        <v>58</v>
      </c>
      <c r="IH24" s="39">
        <v>10</v>
      </c>
      <c r="II24" s="39" t="s">
        <v>38</v>
      </c>
    </row>
    <row r="25" spans="1:243" s="38" customFormat="1" ht="34.5" customHeight="1">
      <c r="A25" s="22">
        <v>8.2</v>
      </c>
      <c r="B25" s="89" t="s">
        <v>83</v>
      </c>
      <c r="C25" s="24" t="s">
        <v>57</v>
      </c>
      <c r="D25" s="75">
        <v>1</v>
      </c>
      <c r="E25" s="84" t="s">
        <v>38</v>
      </c>
      <c r="F25" s="75">
        <v>556</v>
      </c>
      <c r="G25" s="49"/>
      <c r="H25" s="50"/>
      <c r="I25" s="40" t="s">
        <v>39</v>
      </c>
      <c r="J25" s="42">
        <f t="shared" si="4"/>
        <v>1</v>
      </c>
      <c r="K25" s="43" t="s">
        <v>40</v>
      </c>
      <c r="L25" s="43" t="s">
        <v>4</v>
      </c>
      <c r="M25" s="71"/>
      <c r="N25" s="41"/>
      <c r="O25" s="41"/>
      <c r="P25" s="45"/>
      <c r="Q25" s="41"/>
      <c r="R25" s="41"/>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6">
        <f t="shared" si="5"/>
        <v>556</v>
      </c>
      <c r="BB25" s="47">
        <f t="shared" si="6"/>
        <v>556</v>
      </c>
      <c r="BC25" s="37" t="str">
        <f t="shared" si="7"/>
        <v>INR  Five Hundred &amp; Fifty Six  Only</v>
      </c>
      <c r="IA25" s="38">
        <v>8.2</v>
      </c>
      <c r="IB25" s="74" t="s">
        <v>83</v>
      </c>
      <c r="IC25" s="38" t="s">
        <v>57</v>
      </c>
      <c r="ID25" s="38">
        <v>1</v>
      </c>
      <c r="IE25" s="39" t="s">
        <v>38</v>
      </c>
      <c r="IF25" s="39" t="s">
        <v>43</v>
      </c>
      <c r="IG25" s="39" t="s">
        <v>58</v>
      </c>
      <c r="IH25" s="39">
        <v>10</v>
      </c>
      <c r="II25" s="39" t="s">
        <v>38</v>
      </c>
    </row>
    <row r="26" spans="1:243" s="38" customFormat="1" ht="33.75" customHeight="1">
      <c r="A26" s="22">
        <v>9</v>
      </c>
      <c r="B26" s="89" t="s">
        <v>84</v>
      </c>
      <c r="C26" s="24" t="s">
        <v>64</v>
      </c>
      <c r="D26" s="75">
        <v>1</v>
      </c>
      <c r="E26" s="84" t="s">
        <v>38</v>
      </c>
      <c r="F26" s="75">
        <v>2855</v>
      </c>
      <c r="G26" s="49"/>
      <c r="H26" s="50"/>
      <c r="I26" s="40" t="s">
        <v>39</v>
      </c>
      <c r="J26" s="42">
        <f t="shared" si="4"/>
        <v>1</v>
      </c>
      <c r="K26" s="43" t="s">
        <v>40</v>
      </c>
      <c r="L26" s="43" t="s">
        <v>4</v>
      </c>
      <c r="M26" s="71"/>
      <c r="N26" s="41"/>
      <c r="O26" s="41"/>
      <c r="P26" s="45"/>
      <c r="Q26" s="41"/>
      <c r="R26" s="41"/>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6">
        <f t="shared" si="5"/>
        <v>2855</v>
      </c>
      <c r="BB26" s="47">
        <f t="shared" si="6"/>
        <v>2855</v>
      </c>
      <c r="BC26" s="37" t="str">
        <f t="shared" si="7"/>
        <v>INR  Two Thousand Eight Hundred &amp; Fifty Five  Only</v>
      </c>
      <c r="IA26" s="38">
        <v>9</v>
      </c>
      <c r="IB26" s="74" t="s">
        <v>84</v>
      </c>
      <c r="IC26" s="38" t="s">
        <v>64</v>
      </c>
      <c r="ID26" s="38">
        <v>1</v>
      </c>
      <c r="IE26" s="39" t="s">
        <v>38</v>
      </c>
      <c r="IF26" s="39" t="s">
        <v>43</v>
      </c>
      <c r="IG26" s="39" t="s">
        <v>58</v>
      </c>
      <c r="IH26" s="39">
        <v>10</v>
      </c>
      <c r="II26" s="39" t="s">
        <v>38</v>
      </c>
    </row>
    <row r="27" spans="1:243" s="38" customFormat="1" ht="48" customHeight="1">
      <c r="A27" s="22">
        <v>10</v>
      </c>
      <c r="B27" s="84" t="s">
        <v>85</v>
      </c>
      <c r="C27" s="24" t="s">
        <v>65</v>
      </c>
      <c r="D27" s="75">
        <v>23</v>
      </c>
      <c r="E27" s="84" t="s">
        <v>38</v>
      </c>
      <c r="F27" s="75">
        <v>415</v>
      </c>
      <c r="G27" s="49"/>
      <c r="H27" s="50"/>
      <c r="I27" s="40" t="s">
        <v>39</v>
      </c>
      <c r="J27" s="42">
        <f>IF(I27="Less(-)",-1,1)</f>
        <v>1</v>
      </c>
      <c r="K27" s="43" t="s">
        <v>40</v>
      </c>
      <c r="L27" s="43" t="s">
        <v>4</v>
      </c>
      <c r="M27" s="71"/>
      <c r="N27" s="41"/>
      <c r="O27" s="41"/>
      <c r="P27" s="45"/>
      <c r="Q27" s="41"/>
      <c r="R27" s="41"/>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6">
        <f>total_amount_ba($B$2,$D$2,D27,F27,J27,K27,M27)</f>
        <v>9545</v>
      </c>
      <c r="BB27" s="47">
        <f>BA27+SUM(N27:AZ27)</f>
        <v>9545</v>
      </c>
      <c r="BC27" s="37" t="str">
        <f>SpellNumber(L27,BB27)</f>
        <v>INR  Nine Thousand Five Hundred &amp; Forty Five  Only</v>
      </c>
      <c r="IA27" s="38">
        <v>10</v>
      </c>
      <c r="IB27" s="74" t="s">
        <v>102</v>
      </c>
      <c r="IC27" s="38" t="s">
        <v>65</v>
      </c>
      <c r="ID27" s="38">
        <v>23</v>
      </c>
      <c r="IE27" s="39" t="s">
        <v>38</v>
      </c>
      <c r="IF27" s="39" t="s">
        <v>43</v>
      </c>
      <c r="IG27" s="39" t="s">
        <v>58</v>
      </c>
      <c r="IH27" s="39">
        <v>10</v>
      </c>
      <c r="II27" s="39" t="s">
        <v>38</v>
      </c>
    </row>
    <row r="28" spans="1:243" s="38" customFormat="1" ht="47.25" customHeight="1">
      <c r="A28" s="22">
        <v>11</v>
      </c>
      <c r="B28" s="90" t="s">
        <v>86</v>
      </c>
      <c r="C28" s="24" t="s">
        <v>66</v>
      </c>
      <c r="D28" s="75">
        <v>4</v>
      </c>
      <c r="E28" s="84" t="s">
        <v>38</v>
      </c>
      <c r="F28" s="75">
        <v>2450</v>
      </c>
      <c r="G28" s="49"/>
      <c r="H28" s="50"/>
      <c r="I28" s="40" t="s">
        <v>39</v>
      </c>
      <c r="J28" s="42">
        <f t="shared" si="4"/>
        <v>1</v>
      </c>
      <c r="K28" s="43" t="s">
        <v>40</v>
      </c>
      <c r="L28" s="43" t="s">
        <v>4</v>
      </c>
      <c r="M28" s="71"/>
      <c r="N28" s="41"/>
      <c r="O28" s="41"/>
      <c r="P28" s="45"/>
      <c r="Q28" s="41"/>
      <c r="R28" s="41"/>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6">
        <f t="shared" si="5"/>
        <v>9800</v>
      </c>
      <c r="BB28" s="47">
        <f t="shared" si="6"/>
        <v>9800</v>
      </c>
      <c r="BC28" s="37" t="str">
        <f t="shared" si="7"/>
        <v>INR  Nine Thousand Eight Hundred    Only</v>
      </c>
      <c r="IA28" s="38">
        <v>11</v>
      </c>
      <c r="IB28" s="74" t="s">
        <v>103</v>
      </c>
      <c r="IC28" s="38" t="s">
        <v>66</v>
      </c>
      <c r="ID28" s="38">
        <v>4</v>
      </c>
      <c r="IE28" s="39" t="s">
        <v>38</v>
      </c>
      <c r="IF28" s="39" t="s">
        <v>43</v>
      </c>
      <c r="IG28" s="39" t="s">
        <v>58</v>
      </c>
      <c r="IH28" s="39">
        <v>10</v>
      </c>
      <c r="II28" s="39" t="s">
        <v>38</v>
      </c>
    </row>
    <row r="29" spans="1:243" s="38" customFormat="1" ht="45.75" customHeight="1">
      <c r="A29" s="22">
        <v>12</v>
      </c>
      <c r="B29" s="90" t="s">
        <v>87</v>
      </c>
      <c r="C29" s="24" t="s">
        <v>67</v>
      </c>
      <c r="D29" s="75">
        <v>13</v>
      </c>
      <c r="E29" s="91" t="s">
        <v>38</v>
      </c>
      <c r="F29" s="75">
        <v>288</v>
      </c>
      <c r="G29" s="49"/>
      <c r="H29" s="50"/>
      <c r="I29" s="40" t="s">
        <v>39</v>
      </c>
      <c r="J29" s="42">
        <f t="shared" si="4"/>
        <v>1</v>
      </c>
      <c r="K29" s="43" t="s">
        <v>40</v>
      </c>
      <c r="L29" s="43" t="s">
        <v>4</v>
      </c>
      <c r="M29" s="71"/>
      <c r="N29" s="41"/>
      <c r="O29" s="41"/>
      <c r="P29" s="45"/>
      <c r="Q29" s="41"/>
      <c r="R29" s="41"/>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6">
        <f t="shared" si="5"/>
        <v>3744</v>
      </c>
      <c r="BB29" s="47">
        <f t="shared" si="6"/>
        <v>3744</v>
      </c>
      <c r="BC29" s="37" t="str">
        <f t="shared" si="7"/>
        <v>INR  Three Thousand Seven Hundred &amp; Forty Four  Only</v>
      </c>
      <c r="IA29" s="38">
        <v>12</v>
      </c>
      <c r="IB29" s="74" t="s">
        <v>87</v>
      </c>
      <c r="IC29" s="38" t="s">
        <v>67</v>
      </c>
      <c r="ID29" s="38">
        <v>13</v>
      </c>
      <c r="IE29" s="39" t="s">
        <v>38</v>
      </c>
      <c r="IF29" s="39" t="s">
        <v>43</v>
      </c>
      <c r="IG29" s="39" t="s">
        <v>58</v>
      </c>
      <c r="IH29" s="39">
        <v>10</v>
      </c>
      <c r="II29" s="39" t="s">
        <v>38</v>
      </c>
    </row>
    <row r="30" spans="1:243" s="38" customFormat="1" ht="54" customHeight="1">
      <c r="A30" s="22">
        <v>13</v>
      </c>
      <c r="B30" s="90" t="s">
        <v>88</v>
      </c>
      <c r="C30" s="24" t="s">
        <v>68</v>
      </c>
      <c r="D30" s="75">
        <v>2</v>
      </c>
      <c r="E30" s="91" t="s">
        <v>38</v>
      </c>
      <c r="F30" s="75">
        <v>3850</v>
      </c>
      <c r="G30" s="49"/>
      <c r="H30" s="50"/>
      <c r="I30" s="40" t="s">
        <v>39</v>
      </c>
      <c r="J30" s="42">
        <f t="shared" si="4"/>
        <v>1</v>
      </c>
      <c r="K30" s="43" t="s">
        <v>40</v>
      </c>
      <c r="L30" s="43" t="s">
        <v>4</v>
      </c>
      <c r="M30" s="71"/>
      <c r="N30" s="41"/>
      <c r="O30" s="41"/>
      <c r="P30" s="45"/>
      <c r="Q30" s="41"/>
      <c r="R30" s="41"/>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6">
        <f t="shared" si="5"/>
        <v>7700</v>
      </c>
      <c r="BB30" s="47">
        <f t="shared" si="6"/>
        <v>7700</v>
      </c>
      <c r="BC30" s="37" t="str">
        <f t="shared" si="7"/>
        <v>INR  Seven Thousand Seven Hundred    Only</v>
      </c>
      <c r="IA30" s="38">
        <v>13</v>
      </c>
      <c r="IB30" s="74" t="s">
        <v>104</v>
      </c>
      <c r="IC30" s="38" t="s">
        <v>68</v>
      </c>
      <c r="ID30" s="38">
        <v>2</v>
      </c>
      <c r="IE30" s="39" t="s">
        <v>38</v>
      </c>
      <c r="IF30" s="39" t="s">
        <v>43</v>
      </c>
      <c r="IG30" s="39" t="s">
        <v>58</v>
      </c>
      <c r="IH30" s="39">
        <v>10</v>
      </c>
      <c r="II30" s="39" t="s">
        <v>38</v>
      </c>
    </row>
    <row r="31" spans="1:243" s="38" customFormat="1" ht="46.5" customHeight="1">
      <c r="A31" s="22">
        <v>14</v>
      </c>
      <c r="B31" s="85" t="s">
        <v>89</v>
      </c>
      <c r="C31" s="24" t="s">
        <v>69</v>
      </c>
      <c r="D31" s="75">
        <v>11</v>
      </c>
      <c r="E31" s="91" t="s">
        <v>38</v>
      </c>
      <c r="F31" s="75">
        <v>550</v>
      </c>
      <c r="G31" s="49"/>
      <c r="H31" s="50"/>
      <c r="I31" s="40" t="s">
        <v>39</v>
      </c>
      <c r="J31" s="42">
        <f t="shared" si="4"/>
        <v>1</v>
      </c>
      <c r="K31" s="43" t="s">
        <v>40</v>
      </c>
      <c r="L31" s="43" t="s">
        <v>4</v>
      </c>
      <c r="M31" s="71"/>
      <c r="N31" s="41"/>
      <c r="O31" s="41"/>
      <c r="P31" s="45"/>
      <c r="Q31" s="41"/>
      <c r="R31" s="41"/>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6">
        <f t="shared" si="5"/>
        <v>6050</v>
      </c>
      <c r="BB31" s="47">
        <f t="shared" si="6"/>
        <v>6050</v>
      </c>
      <c r="BC31" s="37" t="str">
        <f t="shared" si="7"/>
        <v>INR  Six Thousand  &amp;Fifty  Only</v>
      </c>
      <c r="IA31" s="38">
        <v>14</v>
      </c>
      <c r="IB31" s="74" t="s">
        <v>89</v>
      </c>
      <c r="IC31" s="38" t="s">
        <v>69</v>
      </c>
      <c r="ID31" s="38">
        <v>11</v>
      </c>
      <c r="IE31" s="39" t="s">
        <v>38</v>
      </c>
      <c r="IF31" s="39" t="s">
        <v>43</v>
      </c>
      <c r="IG31" s="39" t="s">
        <v>58</v>
      </c>
      <c r="IH31" s="39">
        <v>10</v>
      </c>
      <c r="II31" s="39" t="s">
        <v>38</v>
      </c>
    </row>
    <row r="32" spans="1:243" s="38" customFormat="1" ht="38.25" customHeight="1">
      <c r="A32" s="22">
        <v>16</v>
      </c>
      <c r="B32" s="90" t="s">
        <v>90</v>
      </c>
      <c r="C32" s="24" t="s">
        <v>70</v>
      </c>
      <c r="D32" s="75">
        <v>1</v>
      </c>
      <c r="E32" s="91" t="s">
        <v>38</v>
      </c>
      <c r="F32" s="75">
        <v>6260</v>
      </c>
      <c r="G32" s="49"/>
      <c r="H32" s="50"/>
      <c r="I32" s="40" t="s">
        <v>39</v>
      </c>
      <c r="J32" s="42">
        <f t="shared" si="4"/>
        <v>1</v>
      </c>
      <c r="K32" s="43" t="s">
        <v>40</v>
      </c>
      <c r="L32" s="43" t="s">
        <v>4</v>
      </c>
      <c r="M32" s="71"/>
      <c r="N32" s="41"/>
      <c r="O32" s="41"/>
      <c r="P32" s="45"/>
      <c r="Q32" s="41"/>
      <c r="R32" s="41"/>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6">
        <f t="shared" si="5"/>
        <v>6260</v>
      </c>
      <c r="BB32" s="47">
        <f t="shared" si="6"/>
        <v>6260</v>
      </c>
      <c r="BC32" s="37" t="str">
        <f t="shared" si="7"/>
        <v>INR  Six Thousand Two Hundred &amp; Sixty  Only</v>
      </c>
      <c r="IA32" s="38">
        <v>16</v>
      </c>
      <c r="IB32" s="74" t="s">
        <v>90</v>
      </c>
      <c r="IC32" s="38" t="s">
        <v>70</v>
      </c>
      <c r="ID32" s="38">
        <v>1</v>
      </c>
      <c r="IE32" s="39" t="s">
        <v>38</v>
      </c>
      <c r="IF32" s="39" t="s">
        <v>43</v>
      </c>
      <c r="IG32" s="39" t="s">
        <v>58</v>
      </c>
      <c r="IH32" s="39">
        <v>10</v>
      </c>
      <c r="II32" s="39" t="s">
        <v>38</v>
      </c>
    </row>
    <row r="33" spans="1:243" s="38" customFormat="1" ht="48" customHeight="1">
      <c r="A33" s="51" t="s">
        <v>74</v>
      </c>
      <c r="B33" s="52"/>
      <c r="C33" s="53"/>
      <c r="D33" s="54"/>
      <c r="E33" s="54"/>
      <c r="F33" s="54"/>
      <c r="G33" s="54"/>
      <c r="H33" s="55"/>
      <c r="I33" s="55"/>
      <c r="J33" s="55"/>
      <c r="K33" s="55"/>
      <c r="L33" s="56"/>
      <c r="BA33" s="57">
        <f>SUM(BA13:BA32)</f>
        <v>191527</v>
      </c>
      <c r="BB33" s="58">
        <f>SUM(BB13:BB32)</f>
        <v>191527</v>
      </c>
      <c r="BC33" s="37" t="str">
        <f>SpellNumber($E$2,BB33)</f>
        <v>INR  One Lakh Ninety One Thousand Five Hundred &amp; Twenty Seven  Only</v>
      </c>
      <c r="IE33" s="39">
        <v>4</v>
      </c>
      <c r="IF33" s="39" t="s">
        <v>43</v>
      </c>
      <c r="IG33" s="39" t="s">
        <v>58</v>
      </c>
      <c r="IH33" s="39">
        <v>10</v>
      </c>
      <c r="II33" s="39" t="s">
        <v>38</v>
      </c>
    </row>
    <row r="34" spans="1:243" s="67" customFormat="1" ht="17.25">
      <c r="A34" s="52" t="s">
        <v>75</v>
      </c>
      <c r="B34" s="59"/>
      <c r="C34" s="60"/>
      <c r="D34" s="61"/>
      <c r="E34" s="72" t="s">
        <v>60</v>
      </c>
      <c r="F34" s="73"/>
      <c r="G34" s="62"/>
      <c r="H34" s="63"/>
      <c r="I34" s="63"/>
      <c r="J34" s="63"/>
      <c r="K34" s="64"/>
      <c r="L34" s="65"/>
      <c r="M34" s="66"/>
      <c r="O34" s="38"/>
      <c r="P34" s="38"/>
      <c r="Q34" s="38"/>
      <c r="R34" s="38"/>
      <c r="S34" s="38"/>
      <c r="BA34" s="68">
        <f>IF(ISBLANK(F34),0,IF(E34="Excess (+)",ROUND(BA33+(BA33*F34),2),IF(E34="Less (-)",ROUND(BA33+(BA33*F34*(-1)),2),IF(E34="At Par",BA33,0))))</f>
        <v>0</v>
      </c>
      <c r="BB34" s="69">
        <f>ROUND(BA34,0)</f>
        <v>0</v>
      </c>
      <c r="BC34" s="37" t="str">
        <f>SpellNumber($E$2,BB34)</f>
        <v>INR Zero Only</v>
      </c>
      <c r="IE34" s="70"/>
      <c r="IF34" s="70"/>
      <c r="IG34" s="70"/>
      <c r="IH34" s="70"/>
      <c r="II34" s="70"/>
    </row>
    <row r="35" spans="1:243" s="67" customFormat="1" ht="17.25">
      <c r="A35" s="51" t="s">
        <v>76</v>
      </c>
      <c r="B35" s="51"/>
      <c r="C35" s="77" t="str">
        <f>SpellNumber($E$2,BB34)</f>
        <v>INR Zero Only</v>
      </c>
      <c r="D35" s="77"/>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7"/>
      <c r="AY35" s="77"/>
      <c r="AZ35" s="77"/>
      <c r="BA35" s="77"/>
      <c r="BB35" s="77"/>
      <c r="BC35" s="77"/>
      <c r="IE35" s="70"/>
      <c r="IF35" s="70"/>
      <c r="IG35" s="70"/>
      <c r="IH35" s="70"/>
      <c r="II35" s="70"/>
    </row>
  </sheetData>
  <sheetProtection password="EEC8" sheet="1"/>
  <mergeCells count="8">
    <mergeCell ref="A9:BC9"/>
    <mergeCell ref="C35:BC35"/>
    <mergeCell ref="A1:L1"/>
    <mergeCell ref="A4:BC4"/>
    <mergeCell ref="A5:BC5"/>
    <mergeCell ref="A6:BC6"/>
    <mergeCell ref="A7:BC7"/>
    <mergeCell ref="B8:BC8"/>
  </mergeCells>
  <dataValidations count="21">
    <dataValidation type="list" allowBlank="1" showErrorMessage="1" sqref="E34">
      <formula1>"Select,Excess (+),Less (-)"</formula1>
      <formula2>0</formula2>
    </dataValidation>
    <dataValidation type="list" allowBlank="1" showErrorMessage="1" sqref="C2">
      <formula1>"Normal,SingleWindow,Alternate"</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4">
      <formula1>0</formula1>
      <formula2>99.9</formula2>
    </dataValidation>
    <dataValidation allowBlank="1" showInputMessage="1" showErrorMessage="1" promptTitle="Item Description" prompt="Please enter Item Description in text" sqref="B17:B21">
      <formula1>0</formula1>
      <formula2>0</formula2>
    </dataValidation>
    <dataValidation type="decimal" allowBlank="1" showInputMessage="1" showErrorMessage="1" promptTitle="Rate Entry" prompt="Please enter the Basic Price in Rupees for this item. " errorTitle="Invaid Entry" error="Only Numeric Values are allowed. " sqref="G13:H23 G24:G32">
      <formula1>0</formula1>
      <formula2>999999999999999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4">
      <formula1>IF(E34="Select",-1,IF(E34="At Par",0,0))</formula1>
      <formula2>IF(E34="Select",-1,IF(E34="At Par",0,0.99))</formula2>
    </dataValidation>
    <dataValidation type="decimal" allowBlank="1" showInputMessage="1" showErrorMessage="1" promptTitle="Rate Entry" prompt="Please enter the Rate in Rupees for this item. " errorTitle="Invaid Entry" error="Only Numeric Values are allowed. " sqref="H24:H32">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M32">
      <formula1>0</formula1>
      <formula2>999999999999999</formula2>
    </dataValidation>
    <dataValidation type="list" allowBlank="1" showErrorMessage="1" sqref="K13:K32">
      <formula1>"Partial Conversion,Full Conversion"</formula1>
      <formula2>0</formula2>
    </dataValidation>
    <dataValidation allowBlank="1" showInputMessage="1" showErrorMessage="1" promptTitle="Addition / Deduction" prompt="Please Choose the correct One" sqref="J13:J32">
      <formula1>0</formula1>
      <formula2>0</formula2>
    </dataValidation>
    <dataValidation type="list" showErrorMessage="1" sqref="I13:I32">
      <formula1>"Excess(+),Less(-)"</formula1>
      <formula2>0</formula2>
    </dataValidation>
    <dataValidation allowBlank="1" showInputMessage="1" showErrorMessage="1" promptTitle="Itemcode/Make" prompt="Please enter text" sqref="C13:C32">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3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2">
      <formula1>0</formula1>
      <formula2>999999999999999</formula2>
    </dataValidation>
    <dataValidation allowBlank="1" showInputMessage="1" showErrorMessage="1" promptTitle="Units" prompt="Please enter Units in text" sqref="E13:E32">
      <formula1>0</formula1>
      <formula2>0</formula2>
    </dataValidation>
    <dataValidation type="decimal" allowBlank="1" showInputMessage="1" showErrorMessage="1" promptTitle="Quantity" prompt="Please enter the Quantity for this item. " errorTitle="Invalid Entry" error="Only Numeric Values are allowed. " sqref="F13:F32 D13:D32">
      <formula1>0</formula1>
      <formula2>999999999999999</formula2>
    </dataValidation>
    <dataValidation type="list" allowBlank="1" showInputMessage="1" showErrorMessage="1" sqref="L13 L14 L15 L16 L17 L18 L19 L20 L21 L22 L23 L24 L25 L26 L27 L28 L29 L30 L32 L31">
      <formula1>"INR"</formula1>
    </dataValidation>
    <dataValidation type="decimal" allowBlank="1" showErrorMessage="1" errorTitle="Invalid Entry" error="Only Numeric Values are allowed. " sqref="A13:A32">
      <formula1>0</formula1>
      <formula2>999999999999999</formula2>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2" t="s">
        <v>59</v>
      </c>
      <c r="F6" s="82"/>
      <c r="G6" s="82"/>
      <c r="H6" s="82"/>
      <c r="I6" s="82"/>
      <c r="J6" s="82"/>
      <c r="K6" s="82"/>
    </row>
    <row r="7" spans="5:11" ht="14.25">
      <c r="E7" s="83"/>
      <c r="F7" s="83"/>
      <c r="G7" s="83"/>
      <c r="H7" s="83"/>
      <c r="I7" s="83"/>
      <c r="J7" s="83"/>
      <c r="K7" s="83"/>
    </row>
    <row r="8" spans="5:11" ht="14.25">
      <c r="E8" s="83"/>
      <c r="F8" s="83"/>
      <c r="G8" s="83"/>
      <c r="H8" s="83"/>
      <c r="I8" s="83"/>
      <c r="J8" s="83"/>
      <c r="K8" s="83"/>
    </row>
    <row r="9" spans="5:11" ht="14.25">
      <c r="E9" s="83"/>
      <c r="F9" s="83"/>
      <c r="G9" s="83"/>
      <c r="H9" s="83"/>
      <c r="I9" s="83"/>
      <c r="J9" s="83"/>
      <c r="K9" s="83"/>
    </row>
    <row r="10" spans="5:11" ht="14.25">
      <c r="E10" s="83"/>
      <c r="F10" s="83"/>
      <c r="G10" s="83"/>
      <c r="H10" s="83"/>
      <c r="I10" s="83"/>
      <c r="J10" s="83"/>
      <c r="K10" s="83"/>
    </row>
    <row r="11" spans="5:11" ht="14.25">
      <c r="E11" s="83"/>
      <c r="F11" s="83"/>
      <c r="G11" s="83"/>
      <c r="H11" s="83"/>
      <c r="I11" s="83"/>
      <c r="J11" s="83"/>
      <c r="K11" s="83"/>
    </row>
    <row r="12" spans="5:11" ht="14.25">
      <c r="E12" s="83"/>
      <c r="F12" s="83"/>
      <c r="G12" s="83"/>
      <c r="H12" s="83"/>
      <c r="I12" s="83"/>
      <c r="J12" s="83"/>
      <c r="K12" s="83"/>
    </row>
    <row r="13" spans="5:11" ht="14.25">
      <c r="E13" s="83"/>
      <c r="F13" s="83"/>
      <c r="G13" s="83"/>
      <c r="H13" s="83"/>
      <c r="I13" s="83"/>
      <c r="J13" s="83"/>
      <c r="K13" s="83"/>
    </row>
    <row r="14" spans="5:11" ht="14.25">
      <c r="E14" s="83"/>
      <c r="F14" s="83"/>
      <c r="G14" s="83"/>
      <c r="H14" s="83"/>
      <c r="I14" s="83"/>
      <c r="J14" s="83"/>
      <c r="K14" s="83"/>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2016-06-30T05:08:09Z</cp:lastPrinted>
  <dcterms:created xsi:type="dcterms:W3CDTF">2009-01-30T06:42:42Z</dcterms:created>
  <dcterms:modified xsi:type="dcterms:W3CDTF">2023-09-06T11:41:18Z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