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68"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<sst xmlns="http://schemas.openxmlformats.org/spreadsheetml/2006/main" count="320" uniqueCount="100">
  <si>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</si>
  <si>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</si>
  <si>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</si>
  <si>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</si>
  <si>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</si>
  <si>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</si>
  <si>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</si>
  <si>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</si>
  <si>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</si>
  <si>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</si>
  <si>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</si>
  <si>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</si>
  <si>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</si>
  <si>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</si>
  <si>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</si>
  <si>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</si>
  <si>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</si>
  <si>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</si>
  <si>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</si>
  <si>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</si>
  <si>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</si>
  <si>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</si>
  <si>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</si>
  <si>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</si>
  <si>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</si>
  <si>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</si>
  <si>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</si>
  <si>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</si>
  <si>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</si>
  <si>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</si>
  <si>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</si>
  <si>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</si>
  <si>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</si>
  <si>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</si>
  <si>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</si>
  <si>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</si>
  <si>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</si>
  <si>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</si>
  <si>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</si>
  <si>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</si>
  <si>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</si>
  <si>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</si>
  <si>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</si>
  <si>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</si>
  <si>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</si>
  <si>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</si>
  <si>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</si>
  <si>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</si>
  <si>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</si>
  <si>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</si>
  <si>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</si>
  <si>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BI01010001010000000000000515BI0100001119</t>
  </si>
  <si>
    <t>BI01010001010000000000000515BI0100001120</t>
  </si>
  <si>
    <t>BI01010001010000000000000515BI0100001122</t>
  </si>
  <si>
    <t>BI01010001010000000000000515BI0100001123</t>
  </si>
  <si>
    <t>BI01010001010000000000000515BI0100001125</t>
  </si>
  <si>
    <t>BI01010001010000000000000515BI0100001126</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</si>
  <si>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</si>
  <si>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</si>
  <si>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</si>
  <si>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</si>
  <si>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</si>
  <si>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</si>
  <si>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</si>
  <si>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</si>
  <si>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</si>
  <si>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</si>
  <si>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</si>
  <si>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</si>
  <si>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</si>
  <si>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</si>
  <si>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</si>
  <si>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</si>
  <si>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</si>
  <si>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</si>
  <si>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</si>
  <si>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Contract No: IIT(BHU)/IWD/</t>
  </si>
  <si>
    <t>3½ X 70 sq. mm (38 mm)</t>
  </si>
  <si>
    <t>3½ X 95 sq. mm (40 mm)</t>
  </si>
  <si>
    <t>3½ X 185 sq. mm (40 mm)</t>
  </si>
  <si>
    <t>50 mm dia</t>
  </si>
  <si>
    <t>Above 35 sq. mm and upto 95 sq. mm</t>
  </si>
  <si>
    <t>Above 95 sq. mm and upto 185 sq. mm</t>
  </si>
  <si>
    <t>Earthing with G.I. earth pipe 4.5 meter long, 40 mm dia including accessories, and providing masonry enclosure with cover plate having locking arrangement and watering pipe etc. (but without charcoal/ coke and salt) as required</t>
  </si>
  <si>
    <t>Supplying and laying 25 mm X 5 mm G.I strip at 0.50 meter below ground as strip earth electrode, including connection/ terminating with G.I. nut, bolt, spring, washer etc. as required. (Jointing shall be done by overlapping and with 2 sets of G.I. nut bolt &amp; spring washer spaced at 50 mm)</t>
  </si>
  <si>
    <t>3.5 core 70 sq. mm</t>
  </si>
  <si>
    <t>3.5 core 90 sq. mm</t>
  </si>
  <si>
    <t>3.5 core 185 sq. mm</t>
  </si>
  <si>
    <t>4 core 10 sq. mm</t>
  </si>
  <si>
    <r>
      <t xml:space="preserve">Supply, Installation ,testing &amp; Commisionioning (SITC) of outdoor CPRI certified cubical Feeder pilar with EC grade Al busbar capacity 630Amp. 100% netural suitable &gt;25ka for 3 sec for fault level ,compatiable for following incomming &amp; outgoing . Custum built self fabricated out of 16SWG , CRCA sheet Foot mounted type Panel Furnished with siemen gray shade powder coated paint after necessary pre treatment fully dust &amp; vermin proof, Copper wire ,Lugs and Netural &amp; Insulating Material Engineering and Labor Charges , Panle size (H-W-D)mm. </t>
    </r>
    <r>
      <rPr>
        <b/>
        <sz val="11"/>
        <rFont val="Calibri"/>
        <family val="2"/>
      </rPr>
      <t>Details as Incoming-SFU40</t>
    </r>
    <r>
      <rPr>
        <sz val="11"/>
        <rFont val="Calibri"/>
        <family val="2"/>
      </rPr>
      <t xml:space="preserve">0 Amp.  2 nos. &amp; 6 nos-HRC fuse, Incomer All Busbar capacity 400Amp.  Phase indicating light shall be protected by 2 amps MCB‟s. - 3 Sets  </t>
    </r>
    <r>
      <rPr>
        <b/>
        <sz val="11"/>
        <rFont val="Calibri"/>
        <family val="2"/>
      </rPr>
      <t>Outgoing Deatils</t>
    </r>
    <r>
      <rPr>
        <sz val="11"/>
        <rFont val="Calibri"/>
        <family val="2"/>
      </rPr>
      <t xml:space="preserve">  TP MCCB-250 Amp. 2 Nos, TP MCCB-2 Nos 160 Amp. and  MCCB 100 Amp.-1 Nos (</t>
    </r>
    <r>
      <rPr>
        <b/>
        <sz val="11"/>
        <rFont val="Calibri"/>
        <family val="2"/>
      </rPr>
      <t>Range 40A -630A , Protaction against overload, and short circuit)</t>
    </r>
    <r>
      <rPr>
        <sz val="11"/>
        <rFont val="Calibri"/>
        <family val="2"/>
      </rPr>
      <t xml:space="preserve"> , 0-24 hours timer auto / manual by pass selector switches Cubicle Type 1 nos.  Note-MCCB Make Legrand, L&amp; T Simenice etc.</t>
    </r>
  </si>
  <si>
    <t>Dismantling of pole/ street light standard/ strut embedded in brick ballast foundation etc. as required.</t>
  </si>
  <si>
    <t>Nos.</t>
  </si>
  <si>
    <t>Mtr</t>
  </si>
  <si>
    <t>Metre</t>
  </si>
  <si>
    <t>Supplying and making end termination with brass compression gland and aluminium lugs for following size of PVC insulated and PVC sheathed / XLPE aluminium conductor cable of 1.1 kV grade as required.
3½ X 50 sq. mm (35 mm)</t>
  </si>
  <si>
    <t>Providing, laying and fixing following dia G.I. pipe (medium class) in ground complete with G.I. fittings including trenching (75 cm deep) and re-filling etc. as required
100 mm dia</t>
  </si>
  <si>
    <t>Laying of one number PVC insulated and PVC sheathed / XLPE power cable of 1.1 KV grade of following size in the existing RCC/ HUME/ METAL pipe as required.
Upto 35 sq. mm.</t>
  </si>
  <si>
    <t>Supplying  of following sizes one Number XLPE  insulated, PVC outer sheathed, armoured with galvanized round steel wire or steel strip cables with stranded aluminium conductor suitable for rated voltage of 1.1KV grade , ISI marked conforming to IS:7098 / (Pt.I) / 1988 with amendment no. 1 of following sizes in following manner. Make- Gloster,Polycab KEI
3.5 core 50 sq. mm</t>
  </si>
  <si>
    <t>Name of Work: Electrical Supply and laying  of  power cable for under ground of overhead line and feed the power supply in various office/lab/workshop with supply, Installation ,testing &amp; Commissioning (SITC) of outdoor CPRI certified cubical Feeder pillar in the front  IWD office IIT(BHU)</t>
  </si>
  <si>
    <t>Supply, Installation ,testing &amp; Commisionioning (SITC) of outdoor CPRI certified cubical Feeder pilar with EC grade Al busbar capacity 630Amp. 100% netural suitable &gt;25ka for 3 sec for fault level ,compatiable for following incomming &amp; outgoing . Custum built self fabricated out of 16SWG , CRCA sheet Foot mounted type Panel Furnished with siemen gray shade powder coated paint after necessary pre treatment fully dust &amp; vermin proof, Copper wire ,Lugs and Netural &amp; Insulating Material Engineering and Labor Charges , Panle size (H-W-D)mm. Details as Incoming-SFU400 Amp.  2 nos. &amp; 6 nos-HRC fuse, Incomer All Busbar capacity 400Amp.  Phase indicating light shall be protected by 2 amps MCB‟s. - 3 Sets  Outgoing Deatils  TP MCCB-250 Amp. 2 Nos, TP MCCB-2 Nos 160 Amp. and  MCCB 100 Amp.-1 Nos (Range 40A -630A , Protaction against overload, and short circuit) , 0-24 hours timer auto / manual by pass selector switches Cubicle Type 1 nos.  Note-MCCB Make Legrand, L&amp; T Simenice etc.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</si>
</sst>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2" fontId="4" fillId="0" borderId="13" xfId="60" applyNumberFormat="1" applyFont="1" applyFill="1" applyBorder="1" applyAlignment="1">
      <alignment vertical="center"/>
      <protection/>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1"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0" fillId="0" borderId="22" xfId="0" applyFill="1" applyBorder="1" applyAlignment="1">
      <alignment horizontal="left" vertical="center"/>
    </xf>
    <xf numFmtId="0" fontId="0" fillId="0" borderId="22" xfId="0" applyFill="1" applyBorder="1" applyAlignment="1">
      <alignment horizontal="left" vertical="center" wrapText="1"/>
    </xf>
    <xf numFmtId="0" fontId="0" fillId="0" borderId="22" xfId="0" applyFill="1" applyBorder="1" applyAlignment="1">
      <alignment vertical="top" wrapText="1"/>
    </xf>
    <xf numFmtId="0" fontId="0" fillId="0" borderId="22" xfId="0" applyFill="1" applyBorder="1" applyAlignment="1">
      <alignment vertical="top"/>
    </xf>
    <xf numFmtId="0" fontId="1" fillId="0" borderId="22" xfId="55" applyFont="1" applyFill="1" applyBorder="1" applyAlignment="1">
      <alignment horizontal="left" wrapText="1"/>
      <protection/>
    </xf>
    <xf numFmtId="4" fontId="1" fillId="0" borderId="22" xfId="55" applyNumberFormat="1" applyFont="1" applyFill="1" applyBorder="1" applyAlignment="1">
      <alignment horizontal="center" wrapText="1"/>
      <protection/>
    </xf>
    <xf numFmtId="0" fontId="24" fillId="0" borderId="22" xfId="0" applyFont="1" applyFill="1" applyBorder="1" applyAlignment="1">
      <alignment horizontal="left" vertical="center" wrapText="1"/>
    </xf>
    <xf numFmtId="0" fontId="41" fillId="0" borderId="22"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70" zoomScaleNormal="70" zoomScalePageLayoutView="0" workbookViewId="0" topLeftCell="A1">
      <selection activeCell="BA32" sqref="BA32"/>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7" t="str">
        <f>B2&amp;" BoQ"</f>
        <v>Percentage BoQ</v>
      </c>
      <c r="B1" s="77"/>
      <c r="C1" s="77"/>
      <c r="D1" s="77"/>
      <c r="E1" s="77"/>
      <c r="F1" s="77"/>
      <c r="G1" s="77"/>
      <c r="H1" s="77"/>
      <c r="I1" s="77"/>
      <c r="J1" s="77"/>
      <c r="K1" s="77"/>
      <c r="L1" s="77"/>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8" t="s">
        <v>64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6" customHeight="1">
      <c r="A5" s="78" t="s">
        <v>98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27" customHeight="1">
      <c r="A6" s="78" t="s">
        <v>76</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13.5"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4.75">
      <c r="A8" s="11" t="s">
        <v>62</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13.5">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70</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72</v>
      </c>
      <c r="IC13" s="38" t="s">
        <v>34</v>
      </c>
      <c r="IE13" s="39"/>
      <c r="IF13" s="39" t="s">
        <v>35</v>
      </c>
      <c r="IG13" s="39" t="s">
        <v>36</v>
      </c>
      <c r="IH13" s="39">
        <v>10</v>
      </c>
      <c r="II13" s="39" t="s">
        <v>37</v>
      </c>
    </row>
    <row r="14" spans="1:243" s="38" customFormat="1" ht="72" customHeight="1">
      <c r="A14" s="22">
        <v>1.1</v>
      </c>
      <c r="B14" s="84" t="s">
        <v>94</v>
      </c>
      <c r="C14" s="24" t="s">
        <v>42</v>
      </c>
      <c r="D14" s="74">
        <v>4</v>
      </c>
      <c r="E14" s="83" t="s">
        <v>91</v>
      </c>
      <c r="F14" s="74">
        <v>329</v>
      </c>
      <c r="G14" s="41"/>
      <c r="H14" s="41"/>
      <c r="I14" s="40" t="s">
        <v>39</v>
      </c>
      <c r="J14" s="42">
        <f aca="true" t="shared" si="0" ref="J14:J21">IF(I14="Less(-)",-1,1)</f>
        <v>1</v>
      </c>
      <c r="K14" s="43" t="s">
        <v>40</v>
      </c>
      <c r="L14" s="43" t="s">
        <v>4</v>
      </c>
      <c r="M14" s="70"/>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1">total_amount_ba($B$2,$D$2,D14,F14,J14,K14,M14)</f>
        <v>1316</v>
      </c>
      <c r="BB14" s="47">
        <f aca="true" t="shared" si="2" ref="BB14:BB21">BA14+SUM(N14:AZ14)</f>
        <v>1316</v>
      </c>
      <c r="BC14" s="37" t="str">
        <f aca="true" t="shared" si="3" ref="BC14:BC21">SpellNumber(L14,BB14)</f>
        <v>INR  One Thousand Three Hundred &amp; Sixteen  Only</v>
      </c>
      <c r="IA14" s="38">
        <v>1.1</v>
      </c>
      <c r="IB14" s="73" t="s">
        <v>94</v>
      </c>
      <c r="IC14" s="38" t="s">
        <v>42</v>
      </c>
      <c r="ID14" s="38">
        <v>4</v>
      </c>
      <c r="IE14" s="39" t="s">
        <v>91</v>
      </c>
      <c r="IF14" s="39" t="s">
        <v>43</v>
      </c>
      <c r="IG14" s="39" t="s">
        <v>44</v>
      </c>
      <c r="IH14" s="39">
        <v>213</v>
      </c>
      <c r="II14" s="39" t="s">
        <v>38</v>
      </c>
    </row>
    <row r="15" spans="1:243" s="38" customFormat="1" ht="33" customHeight="1">
      <c r="A15" s="22">
        <v>1.2</v>
      </c>
      <c r="B15" s="83" t="s">
        <v>77</v>
      </c>
      <c r="C15" s="24" t="s">
        <v>45</v>
      </c>
      <c r="D15" s="74">
        <v>4</v>
      </c>
      <c r="E15" s="83" t="s">
        <v>91</v>
      </c>
      <c r="F15" s="74">
        <v>368</v>
      </c>
      <c r="G15" s="41"/>
      <c r="H15" s="41"/>
      <c r="I15" s="40" t="s">
        <v>39</v>
      </c>
      <c r="J15" s="42">
        <f t="shared" si="0"/>
        <v>1</v>
      </c>
      <c r="K15" s="43" t="s">
        <v>40</v>
      </c>
      <c r="L15" s="43" t="s">
        <v>4</v>
      </c>
      <c r="M15" s="70"/>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1472</v>
      </c>
      <c r="BB15" s="47">
        <f t="shared" si="2"/>
        <v>1472</v>
      </c>
      <c r="BC15" s="37" t="str">
        <f t="shared" si="3"/>
        <v>INR  One Thousand Four Hundred &amp; Seventy Two  Only</v>
      </c>
      <c r="IA15" s="38">
        <v>1.2</v>
      </c>
      <c r="IB15" s="73" t="s">
        <v>77</v>
      </c>
      <c r="IC15" s="38" t="s">
        <v>45</v>
      </c>
      <c r="ID15" s="38">
        <v>4</v>
      </c>
      <c r="IE15" s="39" t="s">
        <v>91</v>
      </c>
      <c r="IF15" s="39" t="s">
        <v>35</v>
      </c>
      <c r="IG15" s="39" t="s">
        <v>46</v>
      </c>
      <c r="IH15" s="39">
        <v>10</v>
      </c>
      <c r="II15" s="39" t="s">
        <v>38</v>
      </c>
    </row>
    <row r="16" spans="1:243" s="38" customFormat="1" ht="40.5" customHeight="1">
      <c r="A16" s="22">
        <v>1.3</v>
      </c>
      <c r="B16" s="83" t="s">
        <v>78</v>
      </c>
      <c r="C16" s="24" t="s">
        <v>47</v>
      </c>
      <c r="D16" s="74">
        <v>4</v>
      </c>
      <c r="E16" s="83" t="s">
        <v>91</v>
      </c>
      <c r="F16" s="74">
        <v>473</v>
      </c>
      <c r="G16" s="41"/>
      <c r="H16" s="41"/>
      <c r="I16" s="40" t="s">
        <v>39</v>
      </c>
      <c r="J16" s="42">
        <f t="shared" si="0"/>
        <v>1</v>
      </c>
      <c r="K16" s="43" t="s">
        <v>40</v>
      </c>
      <c r="L16" s="43" t="s">
        <v>4</v>
      </c>
      <c r="M16" s="70"/>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1892</v>
      </c>
      <c r="BB16" s="47">
        <f t="shared" si="2"/>
        <v>1892</v>
      </c>
      <c r="BC16" s="37" t="str">
        <f t="shared" si="3"/>
        <v>INR  One Thousand Eight Hundred &amp; Ninety Two  Only</v>
      </c>
      <c r="IA16" s="38">
        <v>1.3</v>
      </c>
      <c r="IB16" s="73" t="s">
        <v>78</v>
      </c>
      <c r="IC16" s="38" t="s">
        <v>47</v>
      </c>
      <c r="ID16" s="38">
        <v>4</v>
      </c>
      <c r="IE16" s="39" t="s">
        <v>91</v>
      </c>
      <c r="IF16" s="39" t="s">
        <v>48</v>
      </c>
      <c r="IG16" s="39" t="s">
        <v>49</v>
      </c>
      <c r="IH16" s="39">
        <v>10</v>
      </c>
      <c r="II16" s="39" t="s">
        <v>38</v>
      </c>
    </row>
    <row r="17" spans="1:243" s="38" customFormat="1" ht="30" customHeight="1">
      <c r="A17" s="22">
        <v>1.4</v>
      </c>
      <c r="B17" s="83" t="s">
        <v>79</v>
      </c>
      <c r="C17" s="24" t="s">
        <v>50</v>
      </c>
      <c r="D17" s="74">
        <v>4</v>
      </c>
      <c r="E17" s="83" t="s">
        <v>91</v>
      </c>
      <c r="F17" s="74">
        <v>702</v>
      </c>
      <c r="G17" s="41"/>
      <c r="H17" s="41"/>
      <c r="I17" s="40" t="s">
        <v>39</v>
      </c>
      <c r="J17" s="42">
        <f t="shared" si="0"/>
        <v>1</v>
      </c>
      <c r="K17" s="43" t="s">
        <v>40</v>
      </c>
      <c r="L17" s="43" t="s">
        <v>4</v>
      </c>
      <c r="M17" s="70"/>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2808</v>
      </c>
      <c r="BB17" s="47">
        <f t="shared" si="2"/>
        <v>2808</v>
      </c>
      <c r="BC17" s="37" t="str">
        <f t="shared" si="3"/>
        <v>INR  Two Thousand Eight Hundred &amp; Eight  Only</v>
      </c>
      <c r="IA17" s="38">
        <v>1.4</v>
      </c>
      <c r="IB17" s="73" t="s">
        <v>79</v>
      </c>
      <c r="IC17" s="38" t="s">
        <v>50</v>
      </c>
      <c r="ID17" s="38">
        <v>4</v>
      </c>
      <c r="IE17" s="39" t="s">
        <v>91</v>
      </c>
      <c r="IF17" s="39" t="s">
        <v>41</v>
      </c>
      <c r="IG17" s="39" t="s">
        <v>36</v>
      </c>
      <c r="IH17" s="39">
        <v>123.223</v>
      </c>
      <c r="II17" s="39" t="s">
        <v>38</v>
      </c>
    </row>
    <row r="18" spans="1:243" s="38" customFormat="1" ht="57" customHeight="1">
      <c r="A18" s="22">
        <v>2.1</v>
      </c>
      <c r="B18" s="85" t="s">
        <v>95</v>
      </c>
      <c r="C18" s="24" t="s">
        <v>51</v>
      </c>
      <c r="D18" s="74">
        <v>15</v>
      </c>
      <c r="E18" s="83" t="s">
        <v>92</v>
      </c>
      <c r="F18" s="74">
        <v>1113</v>
      </c>
      <c r="G18" s="41"/>
      <c r="H18" s="41"/>
      <c r="I18" s="40" t="s">
        <v>39</v>
      </c>
      <c r="J18" s="42">
        <f t="shared" si="0"/>
        <v>1</v>
      </c>
      <c r="K18" s="43" t="s">
        <v>40</v>
      </c>
      <c r="L18" s="43" t="s">
        <v>4</v>
      </c>
      <c r="M18" s="70"/>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16695</v>
      </c>
      <c r="BB18" s="47">
        <f t="shared" si="2"/>
        <v>16695</v>
      </c>
      <c r="BC18" s="37" t="str">
        <f t="shared" si="3"/>
        <v>INR  Sixteen Thousand Six Hundred &amp; Ninety Five  Only</v>
      </c>
      <c r="IA18" s="38">
        <v>2.1</v>
      </c>
      <c r="IB18" s="73" t="s">
        <v>95</v>
      </c>
      <c r="IC18" s="38" t="s">
        <v>51</v>
      </c>
      <c r="ID18" s="38">
        <v>15</v>
      </c>
      <c r="IE18" s="39" t="s">
        <v>92</v>
      </c>
      <c r="IF18" s="39" t="s">
        <v>35</v>
      </c>
      <c r="IG18" s="39" t="s">
        <v>46</v>
      </c>
      <c r="IH18" s="39">
        <v>10</v>
      </c>
      <c r="II18" s="39" t="s">
        <v>38</v>
      </c>
    </row>
    <row r="19" spans="1:243" s="38" customFormat="1" ht="39" customHeight="1">
      <c r="A19" s="22">
        <v>2.2</v>
      </c>
      <c r="B19" s="86" t="s">
        <v>80</v>
      </c>
      <c r="C19" s="24" t="s">
        <v>52</v>
      </c>
      <c r="D19" s="74">
        <v>15</v>
      </c>
      <c r="E19" s="83" t="s">
        <v>92</v>
      </c>
      <c r="F19" s="74">
        <v>536</v>
      </c>
      <c r="G19" s="41"/>
      <c r="H19" s="41"/>
      <c r="I19" s="40" t="s">
        <v>39</v>
      </c>
      <c r="J19" s="42">
        <f t="shared" si="0"/>
        <v>1</v>
      </c>
      <c r="K19" s="43" t="s">
        <v>40</v>
      </c>
      <c r="L19" s="43" t="s">
        <v>4</v>
      </c>
      <c r="M19" s="70"/>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8040</v>
      </c>
      <c r="BB19" s="47">
        <f t="shared" si="2"/>
        <v>8040</v>
      </c>
      <c r="BC19" s="37" t="str">
        <f t="shared" si="3"/>
        <v>INR  Eight Thousand  &amp;Forty  Only</v>
      </c>
      <c r="IA19" s="38">
        <v>2.2</v>
      </c>
      <c r="IB19" s="38" t="s">
        <v>80</v>
      </c>
      <c r="IC19" s="38" t="s">
        <v>52</v>
      </c>
      <c r="ID19" s="38">
        <v>15</v>
      </c>
      <c r="IE19" s="39" t="s">
        <v>92</v>
      </c>
      <c r="IF19" s="39" t="s">
        <v>48</v>
      </c>
      <c r="IG19" s="39" t="s">
        <v>49</v>
      </c>
      <c r="IH19" s="39">
        <v>10</v>
      </c>
      <c r="II19" s="39" t="s">
        <v>38</v>
      </c>
    </row>
    <row r="20" spans="1:243" s="38" customFormat="1" ht="42.75" customHeight="1">
      <c r="A20" s="22">
        <v>3.1</v>
      </c>
      <c r="B20" s="87" t="s">
        <v>96</v>
      </c>
      <c r="C20" s="24" t="s">
        <v>53</v>
      </c>
      <c r="D20" s="74">
        <v>40</v>
      </c>
      <c r="E20" s="88" t="s">
        <v>93</v>
      </c>
      <c r="F20" s="74">
        <v>31</v>
      </c>
      <c r="G20" s="41"/>
      <c r="H20" s="41"/>
      <c r="I20" s="40" t="s">
        <v>39</v>
      </c>
      <c r="J20" s="42">
        <f t="shared" si="0"/>
        <v>1</v>
      </c>
      <c r="K20" s="43" t="s">
        <v>40</v>
      </c>
      <c r="L20" s="43" t="s">
        <v>4</v>
      </c>
      <c r="M20" s="70"/>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1240</v>
      </c>
      <c r="BB20" s="47">
        <f t="shared" si="2"/>
        <v>1240</v>
      </c>
      <c r="BC20" s="37" t="str">
        <f t="shared" si="3"/>
        <v>INR  One Thousand Two Hundred &amp; Forty  Only</v>
      </c>
      <c r="IA20" s="38">
        <v>3.1</v>
      </c>
      <c r="IB20" s="73" t="s">
        <v>96</v>
      </c>
      <c r="IC20" s="38" t="s">
        <v>53</v>
      </c>
      <c r="ID20" s="38">
        <v>40</v>
      </c>
      <c r="IE20" s="39" t="s">
        <v>93</v>
      </c>
      <c r="IF20" s="39" t="s">
        <v>43</v>
      </c>
      <c r="IG20" s="39" t="s">
        <v>44</v>
      </c>
      <c r="IH20" s="39">
        <v>213</v>
      </c>
      <c r="II20" s="39" t="s">
        <v>38</v>
      </c>
    </row>
    <row r="21" spans="1:243" s="38" customFormat="1" ht="33" customHeight="1">
      <c r="A21" s="22">
        <v>3.2</v>
      </c>
      <c r="B21" s="87" t="s">
        <v>81</v>
      </c>
      <c r="C21" s="24" t="s">
        <v>54</v>
      </c>
      <c r="D21" s="74">
        <v>248</v>
      </c>
      <c r="E21" s="88" t="s">
        <v>93</v>
      </c>
      <c r="F21" s="74">
        <v>47</v>
      </c>
      <c r="G21" s="41"/>
      <c r="H21" s="41"/>
      <c r="I21" s="40" t="s">
        <v>39</v>
      </c>
      <c r="J21" s="42">
        <f t="shared" si="0"/>
        <v>1</v>
      </c>
      <c r="K21" s="43" t="s">
        <v>40</v>
      </c>
      <c r="L21" s="43" t="s">
        <v>4</v>
      </c>
      <c r="M21" s="70"/>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11656</v>
      </c>
      <c r="BB21" s="47">
        <f t="shared" si="2"/>
        <v>11656</v>
      </c>
      <c r="BC21" s="37" t="str">
        <f t="shared" si="3"/>
        <v>INR  Eleven Thousand Six Hundred &amp; Fifty Six  Only</v>
      </c>
      <c r="IA21" s="38">
        <v>3.2</v>
      </c>
      <c r="IB21" s="73" t="s">
        <v>81</v>
      </c>
      <c r="IC21" s="38" t="s">
        <v>54</v>
      </c>
      <c r="ID21" s="38">
        <v>248</v>
      </c>
      <c r="IE21" s="39" t="s">
        <v>93</v>
      </c>
      <c r="IF21" s="39" t="s">
        <v>35</v>
      </c>
      <c r="IG21" s="39" t="s">
        <v>46</v>
      </c>
      <c r="IH21" s="39">
        <v>10</v>
      </c>
      <c r="II21" s="39" t="s">
        <v>38</v>
      </c>
    </row>
    <row r="22" spans="1:243" s="38" customFormat="1" ht="24" customHeight="1">
      <c r="A22" s="22">
        <v>3.3</v>
      </c>
      <c r="B22" s="87" t="s">
        <v>82</v>
      </c>
      <c r="C22" s="24" t="s">
        <v>71</v>
      </c>
      <c r="D22" s="74">
        <v>260</v>
      </c>
      <c r="E22" s="88" t="s">
        <v>93</v>
      </c>
      <c r="F22" s="74">
        <v>181</v>
      </c>
      <c r="G22" s="41"/>
      <c r="H22" s="41"/>
      <c r="I22" s="40" t="s">
        <v>39</v>
      </c>
      <c r="J22" s="42">
        <f aca="true" t="shared" si="4" ref="J22:J31">IF(I22="Less(-)",-1,1)</f>
        <v>1</v>
      </c>
      <c r="K22" s="43" t="s">
        <v>40</v>
      </c>
      <c r="L22" s="43" t="s">
        <v>4</v>
      </c>
      <c r="M22" s="70"/>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aca="true" t="shared" si="5" ref="BA22:BA31">total_amount_ba($B$2,$D$2,D22,F22,J22,K22,M22)</f>
        <v>47060</v>
      </c>
      <c r="BB22" s="47">
        <f aca="true" t="shared" si="6" ref="BB22:BB31">BA22+SUM(N22:AZ22)</f>
        <v>47060</v>
      </c>
      <c r="BC22" s="37" t="str">
        <f aca="true" t="shared" si="7" ref="BC22:BC31">SpellNumber(L22,BB22)</f>
        <v>INR  Forty Seven Thousand  &amp;Sixty  Only</v>
      </c>
      <c r="IA22" s="38">
        <v>3.3</v>
      </c>
      <c r="IB22" s="73" t="s">
        <v>82</v>
      </c>
      <c r="IC22" s="38" t="s">
        <v>71</v>
      </c>
      <c r="ID22" s="38">
        <v>260</v>
      </c>
      <c r="IE22" s="39" t="s">
        <v>93</v>
      </c>
      <c r="IF22" s="39" t="s">
        <v>41</v>
      </c>
      <c r="IG22" s="39" t="s">
        <v>36</v>
      </c>
      <c r="IH22" s="39">
        <v>123.223</v>
      </c>
      <c r="II22" s="39" t="s">
        <v>38</v>
      </c>
    </row>
    <row r="23" spans="1:243" s="38" customFormat="1" ht="50.25" customHeight="1">
      <c r="A23" s="22">
        <v>4</v>
      </c>
      <c r="B23" s="84" t="s">
        <v>83</v>
      </c>
      <c r="C23" s="24" t="s">
        <v>55</v>
      </c>
      <c r="D23" s="74">
        <v>1</v>
      </c>
      <c r="E23" s="83" t="s">
        <v>91</v>
      </c>
      <c r="F23" s="74">
        <v>5308</v>
      </c>
      <c r="G23" s="41"/>
      <c r="H23" s="41"/>
      <c r="I23" s="40" t="s">
        <v>39</v>
      </c>
      <c r="J23" s="42">
        <f t="shared" si="4"/>
        <v>1</v>
      </c>
      <c r="K23" s="43" t="s">
        <v>40</v>
      </c>
      <c r="L23" s="43" t="s">
        <v>4</v>
      </c>
      <c r="M23" s="70"/>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t="shared" si="5"/>
        <v>5308</v>
      </c>
      <c r="BB23" s="47">
        <f t="shared" si="6"/>
        <v>5308</v>
      </c>
      <c r="BC23" s="37" t="str">
        <f t="shared" si="7"/>
        <v>INR  Five Thousand Three Hundred &amp; Eight  Only</v>
      </c>
      <c r="IA23" s="38">
        <v>4</v>
      </c>
      <c r="IB23" s="73" t="s">
        <v>83</v>
      </c>
      <c r="IC23" s="38" t="s">
        <v>55</v>
      </c>
      <c r="ID23" s="38">
        <v>1</v>
      </c>
      <c r="IE23" s="39" t="s">
        <v>91</v>
      </c>
      <c r="IF23" s="39" t="s">
        <v>43</v>
      </c>
      <c r="IG23" s="39" t="s">
        <v>44</v>
      </c>
      <c r="IH23" s="39">
        <v>213</v>
      </c>
      <c r="II23" s="39" t="s">
        <v>38</v>
      </c>
    </row>
    <row r="24" spans="1:243" s="38" customFormat="1" ht="55.5" customHeight="1">
      <c r="A24" s="22">
        <v>5</v>
      </c>
      <c r="B24" s="84" t="s">
        <v>84</v>
      </c>
      <c r="C24" s="24" t="s">
        <v>56</v>
      </c>
      <c r="D24" s="74">
        <v>10</v>
      </c>
      <c r="E24" s="83" t="s">
        <v>92</v>
      </c>
      <c r="F24" s="74">
        <v>131</v>
      </c>
      <c r="G24" s="41"/>
      <c r="H24" s="41"/>
      <c r="I24" s="40" t="s">
        <v>39</v>
      </c>
      <c r="J24" s="42">
        <f t="shared" si="4"/>
        <v>1</v>
      </c>
      <c r="K24" s="43" t="s">
        <v>40</v>
      </c>
      <c r="L24" s="43" t="s">
        <v>4</v>
      </c>
      <c r="M24" s="70"/>
      <c r="N24" s="41"/>
      <c r="O24" s="41"/>
      <c r="P24" s="44"/>
      <c r="Q24" s="41"/>
      <c r="R24" s="41"/>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1310</v>
      </c>
      <c r="BB24" s="47">
        <f t="shared" si="6"/>
        <v>1310</v>
      </c>
      <c r="BC24" s="37" t="str">
        <f t="shared" si="7"/>
        <v>INR  One Thousand Three Hundred &amp; Ten  Only</v>
      </c>
      <c r="IA24" s="38">
        <v>5</v>
      </c>
      <c r="IB24" s="73" t="s">
        <v>84</v>
      </c>
      <c r="IC24" s="38" t="s">
        <v>56</v>
      </c>
      <c r="ID24" s="38">
        <v>10</v>
      </c>
      <c r="IE24" s="39" t="s">
        <v>92</v>
      </c>
      <c r="IF24" s="39" t="s">
        <v>35</v>
      </c>
      <c r="IG24" s="39" t="s">
        <v>46</v>
      </c>
      <c r="IH24" s="39">
        <v>10</v>
      </c>
      <c r="II24" s="39" t="s">
        <v>38</v>
      </c>
    </row>
    <row r="25" spans="1:243" s="38" customFormat="1" ht="62.25" customHeight="1">
      <c r="A25" s="22">
        <v>6.1</v>
      </c>
      <c r="B25" s="87" t="s">
        <v>97</v>
      </c>
      <c r="C25" s="24" t="s">
        <v>57</v>
      </c>
      <c r="D25" s="74">
        <v>70</v>
      </c>
      <c r="E25" s="89" t="s">
        <v>92</v>
      </c>
      <c r="F25" s="74">
        <v>605</v>
      </c>
      <c r="G25" s="48"/>
      <c r="H25" s="49"/>
      <c r="I25" s="40" t="s">
        <v>39</v>
      </c>
      <c r="J25" s="42">
        <f t="shared" si="4"/>
        <v>1</v>
      </c>
      <c r="K25" s="43" t="s">
        <v>40</v>
      </c>
      <c r="L25" s="43" t="s">
        <v>4</v>
      </c>
      <c r="M25" s="70"/>
      <c r="N25" s="41"/>
      <c r="O25" s="41"/>
      <c r="P25" s="45"/>
      <c r="Q25" s="41"/>
      <c r="R25" s="41"/>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42350</v>
      </c>
      <c r="BB25" s="47">
        <f t="shared" si="6"/>
        <v>42350</v>
      </c>
      <c r="BC25" s="37" t="str">
        <f t="shared" si="7"/>
        <v>INR  Forty Two Thousand Three Hundred &amp; Fifty  Only</v>
      </c>
      <c r="IA25" s="38">
        <v>6.1</v>
      </c>
      <c r="IB25" s="73" t="s">
        <v>97</v>
      </c>
      <c r="IC25" s="38" t="s">
        <v>57</v>
      </c>
      <c r="ID25" s="38">
        <v>70</v>
      </c>
      <c r="IE25" s="39" t="s">
        <v>92</v>
      </c>
      <c r="IF25" s="39" t="s">
        <v>43</v>
      </c>
      <c r="IG25" s="39" t="s">
        <v>59</v>
      </c>
      <c r="IH25" s="39">
        <v>10</v>
      </c>
      <c r="II25" s="39" t="s">
        <v>38</v>
      </c>
    </row>
    <row r="26" spans="1:243" s="38" customFormat="1" ht="36.75" customHeight="1">
      <c r="A26" s="22">
        <v>6.2</v>
      </c>
      <c r="B26" s="87" t="s">
        <v>85</v>
      </c>
      <c r="C26" s="24" t="s">
        <v>58</v>
      </c>
      <c r="D26" s="74">
        <v>130</v>
      </c>
      <c r="E26" s="89" t="s">
        <v>92</v>
      </c>
      <c r="F26" s="74">
        <v>818</v>
      </c>
      <c r="G26" s="48"/>
      <c r="H26" s="49"/>
      <c r="I26" s="40" t="s">
        <v>39</v>
      </c>
      <c r="J26" s="42">
        <f t="shared" si="4"/>
        <v>1</v>
      </c>
      <c r="K26" s="43" t="s">
        <v>40</v>
      </c>
      <c r="L26" s="43" t="s">
        <v>4</v>
      </c>
      <c r="M26" s="70"/>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106340</v>
      </c>
      <c r="BB26" s="47">
        <f t="shared" si="6"/>
        <v>106340</v>
      </c>
      <c r="BC26" s="37" t="str">
        <f t="shared" si="7"/>
        <v>INR  One Lakh Six Thousand Three Hundred &amp; Forty  Only</v>
      </c>
      <c r="IA26" s="38">
        <v>6.2</v>
      </c>
      <c r="IB26" s="73" t="s">
        <v>85</v>
      </c>
      <c r="IC26" s="38" t="s">
        <v>58</v>
      </c>
      <c r="ID26" s="38">
        <v>130</v>
      </c>
      <c r="IE26" s="39" t="s">
        <v>92</v>
      </c>
      <c r="IF26" s="39" t="s">
        <v>43</v>
      </c>
      <c r="IG26" s="39" t="s">
        <v>59</v>
      </c>
      <c r="IH26" s="39">
        <v>10</v>
      </c>
      <c r="II26" s="39" t="s">
        <v>38</v>
      </c>
    </row>
    <row r="27" spans="1:243" s="38" customFormat="1" ht="33.75" customHeight="1">
      <c r="A27" s="22">
        <v>6.3</v>
      </c>
      <c r="B27" s="87" t="s">
        <v>86</v>
      </c>
      <c r="C27" s="24" t="s">
        <v>65</v>
      </c>
      <c r="D27" s="74">
        <v>48</v>
      </c>
      <c r="E27" s="89" t="s">
        <v>92</v>
      </c>
      <c r="F27" s="74">
        <v>937</v>
      </c>
      <c r="G27" s="48"/>
      <c r="H27" s="49"/>
      <c r="I27" s="40" t="s">
        <v>39</v>
      </c>
      <c r="J27" s="42">
        <f t="shared" si="4"/>
        <v>1</v>
      </c>
      <c r="K27" s="43" t="s">
        <v>40</v>
      </c>
      <c r="L27" s="43" t="s">
        <v>4</v>
      </c>
      <c r="M27" s="70"/>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5"/>
        <v>44976</v>
      </c>
      <c r="BB27" s="47">
        <f t="shared" si="6"/>
        <v>44976</v>
      </c>
      <c r="BC27" s="37" t="str">
        <f t="shared" si="7"/>
        <v>INR  Forty Four Thousand Nine Hundred &amp; Seventy Six  Only</v>
      </c>
      <c r="IA27" s="38">
        <v>6.3</v>
      </c>
      <c r="IB27" s="73" t="s">
        <v>86</v>
      </c>
      <c r="IC27" s="38" t="s">
        <v>65</v>
      </c>
      <c r="ID27" s="38">
        <v>48</v>
      </c>
      <c r="IE27" s="39" t="s">
        <v>92</v>
      </c>
      <c r="IF27" s="39" t="s">
        <v>43</v>
      </c>
      <c r="IG27" s="39" t="s">
        <v>59</v>
      </c>
      <c r="IH27" s="39">
        <v>10</v>
      </c>
      <c r="II27" s="39" t="s">
        <v>38</v>
      </c>
    </row>
    <row r="28" spans="1:243" s="38" customFormat="1" ht="32.25" customHeight="1">
      <c r="A28" s="22">
        <v>6.4</v>
      </c>
      <c r="B28" s="87" t="s">
        <v>87</v>
      </c>
      <c r="C28" s="24" t="s">
        <v>66</v>
      </c>
      <c r="D28" s="74">
        <v>260</v>
      </c>
      <c r="E28" s="83" t="s">
        <v>92</v>
      </c>
      <c r="F28" s="74">
        <v>1492</v>
      </c>
      <c r="G28" s="48"/>
      <c r="H28" s="49"/>
      <c r="I28" s="40" t="s">
        <v>39</v>
      </c>
      <c r="J28" s="42">
        <f>IF(I28="Less(-)",-1,1)</f>
        <v>1</v>
      </c>
      <c r="K28" s="43" t="s">
        <v>40</v>
      </c>
      <c r="L28" s="43" t="s">
        <v>4</v>
      </c>
      <c r="M28" s="70"/>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total_amount_ba($B$2,$D$2,D28,F28,J28,K28,M28)</f>
        <v>387920</v>
      </c>
      <c r="BB28" s="47">
        <f>BA28+SUM(N28:AZ28)</f>
        <v>387920</v>
      </c>
      <c r="BC28" s="37" t="str">
        <f>SpellNumber(L28,BB28)</f>
        <v>INR  Three Lakh Eighty Seven Thousand Nine Hundred &amp; Twenty  Only</v>
      </c>
      <c r="IA28" s="38">
        <v>6.4</v>
      </c>
      <c r="IB28" s="73" t="s">
        <v>87</v>
      </c>
      <c r="IC28" s="38" t="s">
        <v>66</v>
      </c>
      <c r="ID28" s="38">
        <v>260</v>
      </c>
      <c r="IE28" s="39" t="s">
        <v>92</v>
      </c>
      <c r="IF28" s="39" t="s">
        <v>43</v>
      </c>
      <c r="IG28" s="39" t="s">
        <v>59</v>
      </c>
      <c r="IH28" s="39">
        <v>10</v>
      </c>
      <c r="II28" s="39" t="s">
        <v>38</v>
      </c>
    </row>
    <row r="29" spans="1:243" s="38" customFormat="1" ht="32.25" customHeight="1">
      <c r="A29" s="22">
        <v>6.5</v>
      </c>
      <c r="B29" s="87" t="s">
        <v>88</v>
      </c>
      <c r="C29" s="24" t="s">
        <v>67</v>
      </c>
      <c r="D29" s="74">
        <v>40</v>
      </c>
      <c r="E29" s="83" t="s">
        <v>92</v>
      </c>
      <c r="F29" s="74">
        <v>265</v>
      </c>
      <c r="G29" s="48"/>
      <c r="H29" s="49"/>
      <c r="I29" s="40" t="s">
        <v>39</v>
      </c>
      <c r="J29" s="42">
        <f t="shared" si="4"/>
        <v>1</v>
      </c>
      <c r="K29" s="43" t="s">
        <v>40</v>
      </c>
      <c r="L29" s="43" t="s">
        <v>4</v>
      </c>
      <c r="M29" s="70"/>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 t="shared" si="5"/>
        <v>10600</v>
      </c>
      <c r="BB29" s="47">
        <f t="shared" si="6"/>
        <v>10600</v>
      </c>
      <c r="BC29" s="37" t="str">
        <f t="shared" si="7"/>
        <v>INR  Ten Thousand Six Hundred    Only</v>
      </c>
      <c r="IA29" s="38">
        <v>6.5</v>
      </c>
      <c r="IB29" s="73" t="s">
        <v>88</v>
      </c>
      <c r="IC29" s="38" t="s">
        <v>67</v>
      </c>
      <c r="ID29" s="38">
        <v>40</v>
      </c>
      <c r="IE29" s="39" t="s">
        <v>92</v>
      </c>
      <c r="IF29" s="39" t="s">
        <v>43</v>
      </c>
      <c r="IG29" s="39" t="s">
        <v>59</v>
      </c>
      <c r="IH29" s="39">
        <v>10</v>
      </c>
      <c r="II29" s="39" t="s">
        <v>38</v>
      </c>
    </row>
    <row r="30" spans="1:243" s="38" customFormat="1" ht="170.25" customHeight="1">
      <c r="A30" s="22">
        <v>7</v>
      </c>
      <c r="B30" s="90" t="s">
        <v>89</v>
      </c>
      <c r="C30" s="24" t="s">
        <v>68</v>
      </c>
      <c r="D30" s="74">
        <v>1</v>
      </c>
      <c r="E30" s="83" t="s">
        <v>91</v>
      </c>
      <c r="F30" s="74">
        <v>382514</v>
      </c>
      <c r="G30" s="48"/>
      <c r="H30" s="49"/>
      <c r="I30" s="40" t="s">
        <v>39</v>
      </c>
      <c r="J30" s="42">
        <f t="shared" si="4"/>
        <v>1</v>
      </c>
      <c r="K30" s="43" t="s">
        <v>40</v>
      </c>
      <c r="L30" s="43" t="s">
        <v>4</v>
      </c>
      <c r="M30" s="70"/>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382514</v>
      </c>
      <c r="BB30" s="47">
        <f t="shared" si="6"/>
        <v>382514</v>
      </c>
      <c r="BC30" s="37" t="str">
        <f t="shared" si="7"/>
        <v>INR  Three Lakh Eighty Two Thousand Five Hundred &amp; Fourteen  Only</v>
      </c>
      <c r="IA30" s="38">
        <v>7</v>
      </c>
      <c r="IB30" s="73" t="s">
        <v>99</v>
      </c>
      <c r="IC30" s="38" t="s">
        <v>68</v>
      </c>
      <c r="ID30" s="38">
        <v>1</v>
      </c>
      <c r="IE30" s="39" t="s">
        <v>91</v>
      </c>
      <c r="IF30" s="39" t="s">
        <v>43</v>
      </c>
      <c r="IG30" s="39" t="s">
        <v>59</v>
      </c>
      <c r="IH30" s="39">
        <v>10</v>
      </c>
      <c r="II30" s="39" t="s">
        <v>38</v>
      </c>
    </row>
    <row r="31" spans="1:243" s="38" customFormat="1" ht="31.5" customHeight="1">
      <c r="A31" s="22">
        <v>8</v>
      </c>
      <c r="B31" s="90" t="s">
        <v>90</v>
      </c>
      <c r="C31" s="24" t="s">
        <v>69</v>
      </c>
      <c r="D31" s="74">
        <v>3</v>
      </c>
      <c r="E31" s="83" t="s">
        <v>91</v>
      </c>
      <c r="F31" s="74">
        <v>1671</v>
      </c>
      <c r="G31" s="48"/>
      <c r="H31" s="49"/>
      <c r="I31" s="40" t="s">
        <v>39</v>
      </c>
      <c r="J31" s="42">
        <f t="shared" si="4"/>
        <v>1</v>
      </c>
      <c r="K31" s="43" t="s">
        <v>40</v>
      </c>
      <c r="L31" s="43" t="s">
        <v>4</v>
      </c>
      <c r="M31" s="70"/>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5013</v>
      </c>
      <c r="BB31" s="47">
        <f t="shared" si="6"/>
        <v>5013</v>
      </c>
      <c r="BC31" s="37" t="str">
        <f t="shared" si="7"/>
        <v>INR  Five Thousand  &amp;Thirteen  Only</v>
      </c>
      <c r="IA31" s="38">
        <v>8</v>
      </c>
      <c r="IB31" s="73" t="s">
        <v>90</v>
      </c>
      <c r="IC31" s="38" t="s">
        <v>69</v>
      </c>
      <c r="ID31" s="38">
        <v>3</v>
      </c>
      <c r="IE31" s="39" t="s">
        <v>91</v>
      </c>
      <c r="IF31" s="39" t="s">
        <v>43</v>
      </c>
      <c r="IG31" s="39" t="s">
        <v>59</v>
      </c>
      <c r="IH31" s="39">
        <v>10</v>
      </c>
      <c r="II31" s="39" t="s">
        <v>38</v>
      </c>
    </row>
    <row r="32" spans="1:243" s="38" customFormat="1" ht="48" customHeight="1">
      <c r="A32" s="50" t="s">
        <v>73</v>
      </c>
      <c r="B32" s="51"/>
      <c r="C32" s="52"/>
      <c r="D32" s="53"/>
      <c r="E32" s="53"/>
      <c r="F32" s="53"/>
      <c r="G32" s="53"/>
      <c r="H32" s="54"/>
      <c r="I32" s="54"/>
      <c r="J32" s="54"/>
      <c r="K32" s="54"/>
      <c r="L32" s="55"/>
      <c r="BA32" s="56">
        <f>SUM(BA13:BA31)</f>
        <v>1078510</v>
      </c>
      <c r="BB32" s="57">
        <f>SUM(BB13:BB31)</f>
        <v>1078510</v>
      </c>
      <c r="BC32" s="37" t="str">
        <f>SpellNumber($E$2,BB32)</f>
        <v>INR  Ten Lakh Seventy Eight Thousand Five Hundred &amp; Ten  Only</v>
      </c>
      <c r="IE32" s="39">
        <v>4</v>
      </c>
      <c r="IF32" s="39" t="s">
        <v>43</v>
      </c>
      <c r="IG32" s="39" t="s">
        <v>59</v>
      </c>
      <c r="IH32" s="39">
        <v>10</v>
      </c>
      <c r="II32" s="39" t="s">
        <v>38</v>
      </c>
    </row>
    <row r="33" spans="1:243" s="66" customFormat="1" ht="17.25">
      <c r="A33" s="51" t="s">
        <v>74</v>
      </c>
      <c r="B33" s="58"/>
      <c r="C33" s="59"/>
      <c r="D33" s="60"/>
      <c r="E33" s="71" t="s">
        <v>61</v>
      </c>
      <c r="F33" s="72"/>
      <c r="G33" s="61"/>
      <c r="H33" s="62"/>
      <c r="I33" s="62"/>
      <c r="J33" s="62"/>
      <c r="K33" s="63"/>
      <c r="L33" s="64"/>
      <c r="M33" s="65"/>
      <c r="O33" s="38"/>
      <c r="P33" s="38"/>
      <c r="Q33" s="38"/>
      <c r="R33" s="38"/>
      <c r="S33" s="38"/>
      <c r="BA33" s="67">
        <f>IF(ISBLANK(F33),0,IF(E33="Excess (+)",ROUND(BA32+(BA32*F33),2),IF(E33="Less (-)",ROUND(BA32+(BA32*F33*(-1)),2),IF(E33="At Par",BA32,0))))</f>
        <v>0</v>
      </c>
      <c r="BB33" s="68">
        <f>ROUND(BA33,0)</f>
        <v>0</v>
      </c>
      <c r="BC33" s="37" t="str">
        <f>SpellNumber($E$2,BB33)</f>
        <v>INR Zero Only</v>
      </c>
      <c r="IE33" s="69"/>
      <c r="IF33" s="69"/>
      <c r="IG33" s="69"/>
      <c r="IH33" s="69"/>
      <c r="II33" s="69"/>
    </row>
    <row r="34" spans="1:243" s="66" customFormat="1" ht="17.25">
      <c r="A34" s="50" t="s">
        <v>75</v>
      </c>
      <c r="B34" s="50"/>
      <c r="C34" s="76" t="str">
        <f>SpellNumber($E$2,BB33)</f>
        <v>INR Zero Only</v>
      </c>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IE34" s="69"/>
      <c r="IF34" s="69"/>
      <c r="IG34" s="69"/>
      <c r="IH34" s="69"/>
      <c r="II34" s="69"/>
    </row>
  </sheetData>
  <sheetProtection password="EEC8" sheet="1"/>
  <mergeCells count="8">
    <mergeCell ref="A9:BC9"/>
    <mergeCell ref="C34:BC34"/>
    <mergeCell ref="A1:L1"/>
    <mergeCell ref="A4:BC4"/>
    <mergeCell ref="A5:BC5"/>
    <mergeCell ref="A6:BC6"/>
    <mergeCell ref="A7:BC7"/>
    <mergeCell ref="B8:BC8"/>
  </mergeCells>
  <dataValidations count="21">
    <dataValidation type="list" allowBlank="1" showErrorMessage="1" sqref="E33">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allowBlank="1" showInputMessage="1" showErrorMessage="1" promptTitle="Item Description" prompt="Please enter Item Description in text" sqref="B18:B21">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4 G25:G3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decimal" allowBlank="1" showInputMessage="1" showErrorMessage="1" promptTitle="Rate Entry" prompt="Please enter the Rate in Rupees for this item. " errorTitle="Invaid Entry" error="Only Numeric Values are allowed. " sqref="H25:H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31">
      <formula1>0</formula1>
      <formula2>999999999999999</formula2>
    </dataValidation>
    <dataValidation type="list" allowBlank="1" showErrorMessage="1" sqref="K13:K31">
      <formula1>"Partial Conversion,Full Conversion"</formula1>
      <formula2>0</formula2>
    </dataValidation>
    <dataValidation allowBlank="1" showInputMessage="1" showErrorMessage="1" promptTitle="Addition / Deduction" prompt="Please Choose the correct One" sqref="J13:J31">
      <formula1>0</formula1>
      <formula2>0</formula2>
    </dataValidation>
    <dataValidation type="list" showErrorMessage="1" sqref="I13:I31">
      <formula1>"Excess(+),Less(-)"</formula1>
      <formula2>0</formula2>
    </dataValidation>
    <dataValidation allowBlank="1" showInputMessage="1" showErrorMessage="1" promptTitle="Itemcode/Make" prompt="Please enter text" sqref="C13:C3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allowBlank="1" showInputMessage="1" showErrorMessage="1" promptTitle="Units" prompt="Please enter Units in text" sqref="E13:E31">
      <formula1>0</formula1>
      <formula2>0</formula2>
    </dataValidation>
    <dataValidation type="decimal" allowBlank="1" showInputMessage="1" showErrorMessage="1" promptTitle="Quantity" prompt="Please enter the Quantity for this item. " errorTitle="Invalid Entry" error="Only Numeric Values are allowed. " sqref="D13:D31 F13:F31">
      <formula1>0</formula1>
      <formula2>999999999999999</formula2>
    </dataValidation>
    <dataValidation type="list" allowBlank="1" showInputMessage="1" showErrorMessage="1" sqref="L13 L14 L15 L16 L17 L18 L19 L20 L21 L22 L23 L24 L25 L26 L27 L28 L29 L31 L30">
      <formula1>"INR"</formula1>
    </dataValidation>
    <dataValidation type="decimal" allowBlank="1" showErrorMessage="1" errorTitle="Invalid Entry" error="Only Numeric Values are allowed. " sqref="A13:A3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1" t="s">
        <v>60</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2023-08-07T12:54:24Z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