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<sst xmlns="http://schemas.openxmlformats.org/spreadsheetml/2006/main" count="404" uniqueCount="141">
  <si>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</si>
  <si>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</si>
  <si>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</si>
  <si>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</si>
  <si>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</si>
  <si>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</si>
  <si>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</si>
  <si>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</si>
  <si>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</si>
  <si>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</si>
  <si>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</si>
  <si>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</si>
  <si>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</si>
  <si>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</si>
  <si>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</si>
  <si>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</si>
  <si>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</si>
  <si>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</si>
  <si>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</si>
  <si>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</si>
  <si>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</si>
  <si>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</si>
  <si>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</si>
  <si>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</si>
  <si>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</si>
  <si>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</si>
  <si>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</si>
  <si>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</si>
  <si>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</si>
  <si>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</si>
  <si>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</si>
  <si>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</si>
  <si>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</si>
  <si>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</si>
  <si>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</si>
  <si>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</si>
  <si>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</si>
  <si>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</si>
  <si>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</si>
  <si>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</si>
  <si>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</si>
  <si>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</si>
  <si>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</si>
  <si>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</si>
  <si>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</si>
  <si>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</si>
  <si>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</si>
  <si>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</si>
  <si>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</si>
  <si>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</si>
  <si>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</si>
  <si>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</si>
  <si>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</si>
  <si>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</si>
  <si>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</si>
  <si>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</si>
  <si>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</si>
  <si>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</si>
  <si>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</si>
  <si>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</si>
  <si>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</si>
  <si>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</si>
  <si>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</si>
  <si>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</si>
  <si>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</si>
  <si>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</si>
  <si>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</si>
  <si>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</si>
  <si>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</si>
  <si>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</si>
  <si>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</si>
  <si>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</si>
  <si>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</si>
  <si>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</si>
  <si>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</si>
  <si>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</si>
  <si>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</si>
  <si>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</si>
  <si>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</si>
  <si>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</si>
  <si>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</si>
  <si>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</si>
  <si>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</si>
  <si>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</si>
  <si>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</si>
  <si>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r>
      <t>Earth work in excavation by mechanical means (Hydraulic excavator)/ manual means in foundation trenches or drains (not exceeding 1.5 m in width or 10 sqm on plan) including dressing of sides and ramming of bottoms, lift upto 1.5 m, including getting out the excavated soil and disposal of surplus excavated soil as directed, within  a lead of 50m All kinds of soil.</t>
    </r>
    <r>
      <rPr>
        <b/>
        <sz val="10.5"/>
        <rFont val="Times New Roman"/>
        <family val="1"/>
      </rPr>
      <t>(2.8.1)</t>
    </r>
  </si>
  <si>
    <r>
      <t xml:space="preserve">Demolishing cement concrete manually / by mechanical means and disposal of material within 50 metres lead as per direction of Engineer in charge.      Nominal concrete 1:3:6 or richer mix (i/c equivalent design mix) </t>
    </r>
    <r>
      <rPr>
        <b/>
        <sz val="10.5"/>
        <rFont val="Times New Roman"/>
        <family val="1"/>
      </rPr>
      <t xml:space="preserve">(15.2.1)   </t>
    </r>
    <r>
      <rPr>
        <sz val="10.5"/>
        <rFont val="Times New Roman"/>
        <family val="1"/>
      </rPr>
      <t xml:space="preserve">                                     </t>
    </r>
  </si>
  <si>
    <r>
      <t>Providing and laying in position specified grade of reinforced cement concrete excluding the cost of centering, shuttering, finishing and reinforcement - All work upto plinth level 1:1.5:3 (1 Cement : 1.5 coarse sand : 3 graded stone aggregate 20 mm nominal size)</t>
    </r>
    <r>
      <rPr>
        <b/>
        <sz val="10.5"/>
        <rFont val="Times New Roman"/>
        <family val="1"/>
      </rPr>
      <t xml:space="preserve"> (5.1.2)</t>
    </r>
  </si>
  <si>
    <r>
      <t xml:space="preserve">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 3 graded stone aggregate 20 mm nominal size).) </t>
    </r>
    <r>
      <rPr>
        <b/>
        <sz val="10.5"/>
        <rFont val="Times New Roman"/>
        <family val="1"/>
      </rPr>
      <t>(5.3)</t>
    </r>
  </si>
  <si>
    <r>
      <t xml:space="preserve">Steel reinforcement for R.C.C. work including straightening, cutting, bending, placing in position and binding all complete above plinth level. Thermo-Mechanically Treated bars of grade Fe-500D or more. </t>
    </r>
    <r>
      <rPr>
        <b/>
        <sz val="10.5"/>
        <rFont val="Times New Roman"/>
        <family val="1"/>
      </rPr>
      <t>(5.22.6)</t>
    </r>
  </si>
  <si>
    <r>
      <t xml:space="preserve">Centering and shuttering including strutting, propping etc. and  removal of form for: Lintels,  beams, plinth beams, girders, bressumers and cantilevers. </t>
    </r>
    <r>
      <rPr>
        <b/>
        <sz val="10.5"/>
        <rFont val="Times New Roman"/>
        <family val="1"/>
      </rPr>
      <t>(5.9.5)</t>
    </r>
  </si>
  <si>
    <r>
      <t xml:space="preserve">Brick work with common burnt clay F.P.S. (non modular) bricks of class designation 75 in superstructure above plinth level upto floor V level in all shapes and sizes in: Cement mortar 1:6 ( 1 cement : 6 coarse sand) </t>
    </r>
    <r>
      <rPr>
        <b/>
        <sz val="10.5"/>
        <rFont val="Times New Roman"/>
        <family val="1"/>
      </rPr>
      <t>(6.4.2)</t>
    </r>
  </si>
  <si>
    <r>
      <t xml:space="preserve">Half brick masonry with common burnt clay F.P.S. (non modular) bricks of class designation 75 in superstructure above plinth level up to floor V level  :Cement mortar 1:4 (1 Cement : 4 coarse sand) </t>
    </r>
    <r>
      <rPr>
        <b/>
        <sz val="10.5"/>
        <rFont val="Times New Roman"/>
        <family val="1"/>
      </rPr>
      <t xml:space="preserve">(6.13.2) </t>
    </r>
  </si>
  <si>
    <r>
      <t xml:space="preserve">12 mm cement plaster of mix : 1:6 (1 cement : 6 coarse sand)   </t>
    </r>
    <r>
      <rPr>
        <b/>
        <sz val="10.5"/>
        <rFont val="Times New Roman"/>
        <family val="1"/>
      </rPr>
      <t>(13.4.2)</t>
    </r>
    <r>
      <rPr>
        <sz val="10.5"/>
        <rFont val="Times New Roman"/>
        <family val="1"/>
      </rPr>
      <t xml:space="preserve">    </t>
    </r>
  </si>
  <si>
    <r>
      <t xml:space="preserve">Steel work welded in built up sections/framed work including cutting hoisting, fixing in position and applying a priming coat of approved steel primer using structural steel etc.as required. In gratings, frames, guard bar, ladders, railings, brackets, gates &amp; similar works. </t>
    </r>
    <r>
      <rPr>
        <b/>
        <sz val="10.5"/>
        <rFont val="Times New Roman"/>
        <family val="1"/>
      </rPr>
      <t>(10.25.2)</t>
    </r>
  </si>
  <si>
    <r>
      <t xml:space="preserve">Structural steel work riveted, bolted or welded in built up sections, trusses and framed work, including cutting, hoisting, fixing in position and applying a priming coat of approved steel primer all complete. </t>
    </r>
    <r>
      <rPr>
        <b/>
        <sz val="10.5"/>
        <rFont val="Times New Roman"/>
        <family val="1"/>
      </rPr>
      <t>(10.2)</t>
    </r>
  </si>
  <si>
    <r>
      <t xml:space="preserve">Dismantling old plaster or skirting raking out joints and cleaning the surface for plaster including disposal of rubbish to the  dumping ground within 50 metres lead. </t>
    </r>
    <r>
      <rPr>
        <b/>
        <sz val="12"/>
        <rFont val="Times New Roman"/>
        <family val="1"/>
      </rPr>
      <t>(15.56)</t>
    </r>
  </si>
  <si>
    <r>
      <t xml:space="preserve">12 mm cement plaster of mix : 1:6 (1 cement : 6 coarse sand)  </t>
    </r>
    <r>
      <rPr>
        <b/>
        <sz val="12"/>
        <rFont val="Times New Roman"/>
        <family val="1"/>
      </rPr>
      <t xml:space="preserve"> (13.4.2)      </t>
    </r>
    <r>
      <rPr>
        <sz val="12"/>
        <rFont val="Times New Roman"/>
        <family val="1"/>
      </rPr>
      <t xml:space="preserve">                            </t>
    </r>
  </si>
  <si>
    <r>
      <t>Repairs to plaster of thickness 12mm to 20mm in patches of area 2.5 sq. metres and under including cutting the patch in proper shape, raking out joints and preparing and plastering the surface of the walls complete including disposal of rubbish to the dumping ground within 50 metres lead With cement mortar 1:4(1cement :4 coarse sand)</t>
    </r>
    <r>
      <rPr>
        <b/>
        <sz val="12"/>
        <rFont val="Times New Roman"/>
        <family val="1"/>
      </rPr>
      <t xml:space="preserve"> (14.1.2)</t>
    </r>
  </si>
  <si>
    <r>
      <t xml:space="preserve">Removing dry or oil bound distemper, water proffing cement paint and the like by scrapping, sand papering and preparing the surface smooth including necessary repairs to scratches etc. complete    </t>
    </r>
    <r>
      <rPr>
        <b/>
        <sz val="12"/>
        <rFont val="Times New Roman"/>
        <family val="1"/>
      </rPr>
      <t xml:space="preserve">(13.91) </t>
    </r>
    <r>
      <rPr>
        <sz val="12"/>
        <rFont val="Times New Roman"/>
        <family val="1"/>
      </rPr>
      <t xml:space="preserve">   </t>
    </r>
  </si>
  <si>
    <r>
      <t xml:space="preserve">Finishing walls with Acrylic Smooth exterior paint of required shade New work (Two or more coat applied @ 1.67 ltr/10 sqm over and including priming coat of exterior primer applied @2.20kg/ 10 sqm) </t>
    </r>
    <r>
      <rPr>
        <b/>
        <sz val="12"/>
        <rFont val="Times New Roman"/>
        <family val="1"/>
      </rPr>
      <t>(13.46.1)</t>
    </r>
  </si>
  <si>
    <r>
      <rPr>
        <b/>
        <sz val="12"/>
        <rFont val="Times New Roman"/>
        <family val="1"/>
      </rPr>
      <t>(b)</t>
    </r>
    <r>
      <rPr>
        <sz val="12"/>
        <rFont val="Times New Roman"/>
        <family val="1"/>
      </rPr>
      <t xml:space="preserve"> Old work (one or more coats) applied @ 0.90 ltr /10sqm </t>
    </r>
    <r>
      <rPr>
        <b/>
        <sz val="12"/>
        <rFont val="Times New Roman"/>
        <family val="1"/>
      </rPr>
      <t>(13.111.2)</t>
    </r>
  </si>
  <si>
    <r>
      <t xml:space="preserve">Providing and applying white cement based putty of average thickness 1mm, of approved brand and manufacturer, over the plastered wall surface to prepare the surface even and smooth complete. </t>
    </r>
    <r>
      <rPr>
        <b/>
        <sz val="12"/>
        <rFont val="Times New Roman"/>
        <family val="1"/>
      </rPr>
      <t>(13.80)</t>
    </r>
  </si>
  <si>
    <r>
      <t xml:space="preserve">Distempering with oil bound washable distemper of approved brand and manufacture to give an even shade  New work (two or more coats) over and including water thinnable priming coat with cement primer  </t>
    </r>
    <r>
      <rPr>
        <b/>
        <sz val="12"/>
        <rFont val="Times New Roman"/>
        <family val="1"/>
      </rPr>
      <t xml:space="preserve">(13.41.1) </t>
    </r>
    <r>
      <rPr>
        <sz val="12"/>
        <rFont val="Times New Roman"/>
        <family val="1"/>
      </rPr>
      <t xml:space="preserve">                   </t>
    </r>
  </si>
  <si>
    <r>
      <t xml:space="preserve">Painting with synthetic enamel paint of approved brand and manufacture of required colour to give an even shade:  One or more coats on old work. </t>
    </r>
    <r>
      <rPr>
        <b/>
        <sz val="12"/>
        <rFont val="Times New Roman"/>
        <family val="1"/>
      </rPr>
      <t>(13.99.1)</t>
    </r>
    <r>
      <rPr>
        <sz val="12"/>
        <rFont val="Times New Roman"/>
        <family val="1"/>
      </rPr>
      <t xml:space="preserve">                       </t>
    </r>
  </si>
  <si>
    <t>Painting with synthetic enamel paint of approved brand and manufacture to give an even shade :   Two or more coats on new work (13.61.1)</t>
  </si>
  <si>
    <r>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scaffolding.Note: - This item to be used for maintenance work judicially, necessary deduction for scaffolding in the existing item to be done.
 </t>
    </r>
    <r>
      <rPr>
        <b/>
        <sz val="12"/>
        <rFont val="Times New Roman"/>
        <family val="1"/>
      </rPr>
      <t>(14.72)</t>
    </r>
  </si>
  <si>
    <r>
      <t xml:space="preserve"> Distempering with 1st quality acrylic distemper (ready mixed) having VOC content less than 50 gms/litre, of approved manufacturer, of required shade and colour complete, as per manufacturer’s specification. Two or more coats on new work </t>
    </r>
    <r>
      <rPr>
        <b/>
        <sz val="12"/>
        <rFont val="Times New Roman"/>
        <family val="1"/>
      </rPr>
      <t>(13.42.1)</t>
    </r>
  </si>
  <si>
    <r>
      <t xml:space="preserve">Painting with aluminium paint of approved brand and manufacture to
give an even shade: One or more coats on old work </t>
    </r>
    <r>
      <rPr>
        <b/>
        <sz val="12"/>
        <rFont val="Times New Roman"/>
        <family val="1"/>
      </rPr>
      <t xml:space="preserve">(13.100.1) </t>
    </r>
  </si>
  <si>
    <t>cum</t>
  </si>
  <si>
    <t>kg</t>
  </si>
  <si>
    <t>Sqm</t>
  </si>
  <si>
    <t>Kg</t>
  </si>
  <si>
    <t xml:space="preserve">sqm </t>
  </si>
  <si>
    <t>Name of Work: P/F of M.S. gate with R.C.C pillar and dome infront of  Electronics Engg. department and P/F M.S. gate in ADB ground and repair to patch plaster, exterior painting and distempering works of outer walls, common and passage area in Chemical Engineering department, IIT BHU</t>
  </si>
  <si>
    <t>Contract No: IIT(BHU)/IWD/</t>
  </si>
  <si>
    <r>
      <rPr>
        <b/>
        <sz val="12"/>
        <rFont val="Times New Roman"/>
        <family val="1"/>
      </rPr>
      <t>Finishing walls with Acrylic Smooth exterior paint of required shade:
(a)</t>
    </r>
    <r>
      <rPr>
        <sz val="12"/>
        <rFont val="Times New Roman"/>
        <family val="1"/>
      </rPr>
      <t xml:space="preserve"> Old work ( Two or more coats applied @ 1.67 ltr /10sqm.) on existing cement paint surface ) </t>
    </r>
    <r>
      <rPr>
        <b/>
        <sz val="12"/>
        <rFont val="Times New Roman"/>
        <family val="1"/>
      </rPr>
      <t>(13.111.1)</t>
    </r>
  </si>
  <si>
    <t>Earth work in excavation by mechanical means (Hydraulic excavator)/ manual means in foundation trenches or drains (not exceeding 1.5 m in width or 10 sqm on plan) including dressing of sides and ramming of bottoms, lift upto 1.5 m, including getting out the excavated soil and disposal of surplus excavated soil as directed, within  a lead of 50m All kinds of soil.(2.8.1)</t>
  </si>
  <si>
    <t xml:space="preserve">Demolishing cement concrete manually / by mechanical means and disposal of material within 50 metres lead as per direction of Engineer in charge.      Nominal concrete 1:3:6 or richer mix (i/c equivalent design mix) (15.2.1)                                        </t>
  </si>
  <si>
    <t>Providing and laying in position specified grade of reinforced cement concrete excluding the cost of centering, shuttering, finishing and reinforcement - All work upto plinth level 1:1.5:3 (1 Cement : 1.5 coarse sand : 3 graded stone aggregate 20 mm nominal size) (5.1.2)</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</si>
  <si>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 3 graded stone aggregate 20 mm nominal size).) (5.3)</t>
  </si>
  <si>
    <t>Steel reinforcement for R.C.C. work including straightening, cutting, bending, placing in position and binding all complete above plinth level. Thermo-Mechanically Treated bars of grade Fe-500D or more. (5.22.6)</t>
  </si>
  <si>
    <t>Centering and shuttering including strutting, propping etc. and  removal of form for: Lintels,  beams, plinth beams, girders, bressumers and cantilevers. (5.9.5)</t>
  </si>
  <si>
    <t>Brick work with common burnt clay F.P.S. (non modular) bricks of class designation 75 in superstructure above plinth level upto floor V level in all shapes and sizes in: Cement mortar 1:6 ( 1 cement : 6 coarse sand) (6.4.2)</t>
  </si>
  <si>
    <t xml:space="preserve">Half brick masonry with common burnt clay F.P.S. (non modular) bricks of class designation 75 in superstructure above plinth level up to floor V level  :Cement mortar 1:4 (1 Cement : 4 coarse sand) (6.13.2) </t>
  </si>
  <si>
    <t xml:space="preserve">12 mm cement plaster of mix : 1:6 (1 cement : 6 coarse sand)   (13.4.2)    </t>
  </si>
  <si>
    <t>Steel work welded in built up sections/framed work including cutting hoisting, fixing in position and applying a priming coat of approved steel primer using structural steel etc.as required. In gratings, frames, guard bar, ladders, railings, brackets, gates &amp; similar works. (10.25.2)</t>
  </si>
  <si>
    <t>Structural steel work riveted, bolted or welded in built up sections, trusses and framed work, including cutting, hoisting, fixing in position and applying a priming coat of approved steel primer all complete. (10.2)</t>
  </si>
  <si>
    <t>Dismantling old plaster or skirting raking out joints and cleaning the surface for plaster including disposal of rubbish to the  dumping ground within 50 metres lead. (15.56)</t>
  </si>
  <si>
    <t xml:space="preserve">12 mm cement plaster of mix : 1:6 (1 cement : 6 coarse sand)   (13.4.2)                                  </t>
  </si>
  <si>
    <t>Repairs to plaster of thickness 12mm to 20mm in patches of area 2.5 sq. metres and under including cutting the patch in proper shape, raking out joints and preparing and plastering the surface of the walls complete including disposal of rubbish to the dumping ground within 50 metres lead With cement mortar 1:4(1cement :4 coarse sand) (14.1.2)</t>
  </si>
  <si>
    <t xml:space="preserve">Removing dry or oil bound distemper, water proffing cement paint and the like by scrapping, sand papering and preparing the surface smooth including necessary repairs to scratches etc. complete    (13.91)    </t>
  </si>
  <si>
    <t>Finishing walls with Acrylic Smooth exterior paint of required shade New work (Two or more coat applied @ 1.67 ltr/10 sqm over and including priming coat of exterior primer applied @2.20kg/ 10 sqm) (13.46.1)</t>
  </si>
  <si>
    <t>Finishing walls with Acrylic Smooth exterior paint of required shade:
(a) Old work ( Two or more coats applied @ 1.67 ltr /10sqm.) on existing cement paint surface ) (13.111.1)</t>
  </si>
  <si>
    <t>(b) Old work (one or more coats) applied @ 0.90 ltr /10sqm (13.111.2)</t>
  </si>
  <si>
    <t>Providing and applying white cement based putty of average thickness 1mm, of approved brand and manufacturer, over the plastered wall surface to prepare the surface even and smooth complete. (13.80)</t>
  </si>
  <si>
    <t xml:space="preserve">Distempering with oil bound washable distemper of approved brand and manufacture to give an even shade  New work (two or more coats) over and including water thinnable priming coat with cement primer  (13.41.1)                    </t>
  </si>
  <si>
    <t xml:space="preserve">Painting with synthetic enamel paint of approved brand and manufacture of required colour to give an even shade:  One or more coats on old work. (13.99.1)                       </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</si>
  <si>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scaffolding.Note: - This item to be used for maintenance work judicially, necessary deduction for scaffolding in the existing item to be done.
 (14.72)</t>
  </si>
  <si>
    <t xml:space="preserve"> Distempering with 1st quality acrylic distemper (ready mixed) having VOC content less than 50 gms/litre, of approved manufacturer, of required shade and colour complete, as per manufacturer’s specification. Two or more coats on new work (13.42.1)</t>
  </si>
  <si>
    <t xml:space="preserve">Painting with aluminium paint of approved brand and manufacture to
give an even shade: One or more coats on old work (13.100.1)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</si>
</sst>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b/>
      <sz val="10.5"/>
      <name val="Times New Roman"/>
      <family val="1"/>
    </font>
    <font>
      <sz val="10.5"/>
      <name val="Times New Roman"/>
      <family val="1"/>
    </font>
    <font>
      <b/>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right style="thin"/>
      <top style="thin"/>
      <bottom style="hair"/>
    </border>
    <border>
      <left style="thin"/>
      <right style="thin"/>
      <top style="hair"/>
      <bottom style="thin"/>
    </border>
    <border>
      <left style="thin"/>
      <right style="thin"/>
      <top style="thin"/>
      <bottom style="thin"/>
    </border>
    <border>
      <left style="thin"/>
      <right style="thin"/>
      <top style="hair"/>
      <bottom style="hair"/>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41" fillId="0" borderId="22" xfId="0" applyFont="1" applyFill="1" applyBorder="1" applyAlignment="1">
      <alignment horizontal="justify" vertical="top" wrapText="1"/>
    </xf>
    <xf numFmtId="0" fontId="41" fillId="0" borderId="23" xfId="0" applyFont="1" applyFill="1" applyBorder="1" applyAlignment="1">
      <alignment horizontal="center" wrapText="1"/>
    </xf>
    <xf numFmtId="0" fontId="41" fillId="0" borderId="0" xfId="0" applyFont="1" applyFill="1" applyAlignment="1">
      <alignment horizontal="justify" vertical="top" wrapText="1"/>
    </xf>
    <xf numFmtId="0" fontId="41" fillId="0" borderId="24" xfId="0" applyFont="1" applyFill="1" applyBorder="1" applyAlignment="1">
      <alignment horizontal="justify" vertical="top" wrapText="1"/>
    </xf>
    <xf numFmtId="0" fontId="41" fillId="0" borderId="24" xfId="0" applyFont="1" applyFill="1" applyBorder="1" applyAlignment="1">
      <alignment horizontal="center" wrapText="1"/>
    </xf>
    <xf numFmtId="0" fontId="41" fillId="0" borderId="25" xfId="0" applyFont="1" applyFill="1" applyBorder="1" applyAlignment="1">
      <alignment horizontal="justify" vertical="top" wrapText="1"/>
    </xf>
    <xf numFmtId="0" fontId="41" fillId="0" borderId="25" xfId="0" applyFont="1" applyFill="1" applyBorder="1" applyAlignment="1">
      <alignment horizontal="center" wrapText="1"/>
    </xf>
    <xf numFmtId="0" fontId="41" fillId="0" borderId="23" xfId="0" applyFont="1" applyFill="1" applyBorder="1" applyAlignment="1">
      <alignment horizontal="justify"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1"/>
  <sheetViews>
    <sheetView showGridLines="0" zoomScale="70" zoomScaleNormal="70" zoomScalePageLayoutView="0" workbookViewId="0" topLeftCell="A1">
      <selection activeCell="A5" sqref="A5:BC5"/>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1" t="str">
        <f>B2&amp;" BoQ"</f>
        <v>Percentage BoQ</v>
      </c>
      <c r="B1" s="81"/>
      <c r="C1" s="81"/>
      <c r="D1" s="81"/>
      <c r="E1" s="81"/>
      <c r="F1" s="81"/>
      <c r="G1" s="81"/>
      <c r="H1" s="81"/>
      <c r="I1" s="81"/>
      <c r="J1" s="81"/>
      <c r="K1" s="81"/>
      <c r="L1" s="81"/>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2" t="s">
        <v>68</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10"/>
      <c r="IF4" s="10"/>
      <c r="IG4" s="10"/>
      <c r="IH4" s="10"/>
      <c r="II4" s="10"/>
    </row>
    <row r="5" spans="1:243" s="9" customFormat="1" ht="36" customHeight="1">
      <c r="A5" s="82" t="s">
        <v>114</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10"/>
      <c r="IF5" s="10"/>
      <c r="IG5" s="10"/>
      <c r="IH5" s="10"/>
      <c r="II5" s="10"/>
    </row>
    <row r="6" spans="1:243" s="9" customFormat="1" ht="27" customHeight="1">
      <c r="A6" s="82" t="s">
        <v>115</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10"/>
      <c r="IF6" s="10"/>
      <c r="IG6" s="10"/>
      <c r="IH6" s="10"/>
      <c r="II6" s="10"/>
    </row>
    <row r="7" spans="1:243" s="9" customFormat="1" ht="13.5" hidden="1">
      <c r="A7" s="83" t="s">
        <v>7</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10"/>
      <c r="IF7" s="10"/>
      <c r="IG7" s="10"/>
      <c r="IH7" s="10"/>
      <c r="II7" s="10"/>
    </row>
    <row r="8" spans="1:243" s="12" customFormat="1" ht="54.75">
      <c r="A8" s="11" t="s">
        <v>65</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IE8" s="13"/>
      <c r="IF8" s="13"/>
      <c r="IG8" s="13"/>
      <c r="IH8" s="13"/>
      <c r="II8" s="13"/>
    </row>
    <row r="9" spans="1:243" s="14" customFormat="1" ht="13.5">
      <c r="A9" s="79"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66</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78</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80</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80</v>
      </c>
      <c r="IC13" s="38" t="s">
        <v>34</v>
      </c>
      <c r="IE13" s="39"/>
      <c r="IF13" s="39" t="s">
        <v>35</v>
      </c>
      <c r="IG13" s="39" t="s">
        <v>36</v>
      </c>
      <c r="IH13" s="39">
        <v>10</v>
      </c>
      <c r="II13" s="39" t="s">
        <v>37</v>
      </c>
    </row>
    <row r="14" spans="1:243" s="38" customFormat="1" ht="81" customHeight="1">
      <c r="A14" s="22">
        <v>1</v>
      </c>
      <c r="B14" s="87" t="s">
        <v>85</v>
      </c>
      <c r="C14" s="24" t="s">
        <v>38</v>
      </c>
      <c r="D14" s="78">
        <v>4</v>
      </c>
      <c r="E14" s="88" t="s">
        <v>81</v>
      </c>
      <c r="F14" s="78">
        <v>252.3</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1009.2</v>
      </c>
      <c r="BB14" s="48">
        <f aca="true" t="shared" si="2" ref="BB14:BB24">BA14+SUM(N14:AZ14)</f>
        <v>1009.2</v>
      </c>
      <c r="BC14" s="37" t="str">
        <f aca="true" t="shared" si="3" ref="BC14:BC24">SpellNumber(L14,BB14)</f>
        <v>INR  One Thousand  &amp;Nine  and Paise Twenty Only</v>
      </c>
      <c r="IA14" s="38">
        <v>1</v>
      </c>
      <c r="IB14" s="77" t="s">
        <v>117</v>
      </c>
      <c r="IC14" s="38" t="s">
        <v>38</v>
      </c>
      <c r="ID14" s="38">
        <v>4</v>
      </c>
      <c r="IE14" s="39" t="s">
        <v>81</v>
      </c>
      <c r="IF14" s="39" t="s">
        <v>42</v>
      </c>
      <c r="IG14" s="39" t="s">
        <v>36</v>
      </c>
      <c r="IH14" s="39">
        <v>123.223</v>
      </c>
      <c r="II14" s="39" t="s">
        <v>39</v>
      </c>
    </row>
    <row r="15" spans="1:243" s="38" customFormat="1" ht="48" customHeight="1">
      <c r="A15" s="22">
        <v>2</v>
      </c>
      <c r="B15" s="87" t="s">
        <v>86</v>
      </c>
      <c r="C15" s="24" t="s">
        <v>43</v>
      </c>
      <c r="D15" s="78">
        <v>1</v>
      </c>
      <c r="E15" s="88" t="s">
        <v>109</v>
      </c>
      <c r="F15" s="78">
        <v>1737.45</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1737.45</v>
      </c>
      <c r="BB15" s="48">
        <f t="shared" si="2"/>
        <v>1737.45</v>
      </c>
      <c r="BC15" s="37" t="str">
        <f t="shared" si="3"/>
        <v>INR  One Thousand Seven Hundred &amp; Thirty Seven  and Paise Forty Five Only</v>
      </c>
      <c r="IA15" s="38">
        <v>2</v>
      </c>
      <c r="IB15" s="77" t="s">
        <v>118</v>
      </c>
      <c r="IC15" s="38" t="s">
        <v>43</v>
      </c>
      <c r="ID15" s="38">
        <v>1</v>
      </c>
      <c r="IE15" s="39" t="s">
        <v>109</v>
      </c>
      <c r="IF15" s="39" t="s">
        <v>44</v>
      </c>
      <c r="IG15" s="39" t="s">
        <v>45</v>
      </c>
      <c r="IH15" s="39">
        <v>213</v>
      </c>
      <c r="II15" s="39" t="s">
        <v>39</v>
      </c>
    </row>
    <row r="16" spans="1:243" s="38" customFormat="1" ht="60" customHeight="1">
      <c r="A16" s="22">
        <v>3</v>
      </c>
      <c r="B16" s="87" t="s">
        <v>87</v>
      </c>
      <c r="C16" s="24" t="s">
        <v>46</v>
      </c>
      <c r="D16" s="78">
        <v>2</v>
      </c>
      <c r="E16" s="88" t="s">
        <v>109</v>
      </c>
      <c r="F16" s="78">
        <v>7718.25</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15436.5</v>
      </c>
      <c r="BB16" s="48">
        <f t="shared" si="2"/>
        <v>15436.5</v>
      </c>
      <c r="BC16" s="37" t="str">
        <f t="shared" si="3"/>
        <v>INR  Fifteen Thousand Four Hundred &amp; Thirty Six  and Paise Fifty Only</v>
      </c>
      <c r="IA16" s="38">
        <v>3</v>
      </c>
      <c r="IB16" s="77" t="s">
        <v>119</v>
      </c>
      <c r="IC16" s="38" t="s">
        <v>46</v>
      </c>
      <c r="ID16" s="38">
        <v>2</v>
      </c>
      <c r="IE16" s="39" t="s">
        <v>109</v>
      </c>
      <c r="IF16" s="39" t="s">
        <v>35</v>
      </c>
      <c r="IG16" s="39" t="s">
        <v>47</v>
      </c>
      <c r="IH16" s="39">
        <v>10</v>
      </c>
      <c r="II16" s="39" t="s">
        <v>39</v>
      </c>
    </row>
    <row r="17" spans="1:243" s="38" customFormat="1" ht="84" customHeight="1">
      <c r="A17" s="22">
        <v>4</v>
      </c>
      <c r="B17" s="87" t="s">
        <v>88</v>
      </c>
      <c r="C17" s="24" t="s">
        <v>48</v>
      </c>
      <c r="D17" s="78">
        <v>1</v>
      </c>
      <c r="E17" s="88" t="s">
        <v>109</v>
      </c>
      <c r="F17" s="78">
        <v>9763.8</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9763.8</v>
      </c>
      <c r="BB17" s="48">
        <f t="shared" si="2"/>
        <v>9763.8</v>
      </c>
      <c r="BC17" s="37" t="str">
        <f t="shared" si="3"/>
        <v>INR  Nine Thousand Seven Hundred &amp; Sixty Three  and Paise Eighty Only</v>
      </c>
      <c r="IA17" s="38">
        <v>4</v>
      </c>
      <c r="IB17" s="77" t="s">
        <v>120</v>
      </c>
      <c r="IC17" s="38" t="s">
        <v>48</v>
      </c>
      <c r="ID17" s="38">
        <v>1</v>
      </c>
      <c r="IE17" s="39" t="s">
        <v>109</v>
      </c>
      <c r="IF17" s="39" t="s">
        <v>49</v>
      </c>
      <c r="IG17" s="39" t="s">
        <v>50</v>
      </c>
      <c r="IH17" s="39">
        <v>10</v>
      </c>
      <c r="II17" s="39" t="s">
        <v>39</v>
      </c>
    </row>
    <row r="18" spans="1:243" s="38" customFormat="1" ht="54" customHeight="1">
      <c r="A18" s="22">
        <v>5</v>
      </c>
      <c r="B18" s="87" t="s">
        <v>89</v>
      </c>
      <c r="C18" s="24" t="s">
        <v>51</v>
      </c>
      <c r="D18" s="78">
        <v>283</v>
      </c>
      <c r="E18" s="88" t="s">
        <v>110</v>
      </c>
      <c r="F18" s="78">
        <v>83.5</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23630.5</v>
      </c>
      <c r="BB18" s="48">
        <f t="shared" si="2"/>
        <v>23630.5</v>
      </c>
      <c r="BC18" s="37" t="str">
        <f t="shared" si="3"/>
        <v>INR  Twenty Three Thousand Six Hundred &amp; Thirty  and Paise Fifty Only</v>
      </c>
      <c r="IA18" s="38">
        <v>5</v>
      </c>
      <c r="IB18" s="77" t="s">
        <v>121</v>
      </c>
      <c r="IC18" s="38" t="s">
        <v>51</v>
      </c>
      <c r="ID18" s="38">
        <v>283</v>
      </c>
      <c r="IE18" s="39" t="s">
        <v>110</v>
      </c>
      <c r="IF18" s="39" t="s">
        <v>42</v>
      </c>
      <c r="IG18" s="39" t="s">
        <v>36</v>
      </c>
      <c r="IH18" s="39">
        <v>123.223</v>
      </c>
      <c r="II18" s="39" t="s">
        <v>39</v>
      </c>
    </row>
    <row r="19" spans="1:243" s="38" customFormat="1" ht="39" customHeight="1">
      <c r="A19" s="22">
        <v>6</v>
      </c>
      <c r="B19" s="87" t="s">
        <v>90</v>
      </c>
      <c r="C19" s="24" t="s">
        <v>52</v>
      </c>
      <c r="D19" s="78">
        <v>11</v>
      </c>
      <c r="E19" s="88" t="s">
        <v>67</v>
      </c>
      <c r="F19" s="78">
        <v>552.05</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6072.55</v>
      </c>
      <c r="BB19" s="48">
        <f t="shared" si="2"/>
        <v>6072.55</v>
      </c>
      <c r="BC19" s="37" t="str">
        <f t="shared" si="3"/>
        <v>INR  Six Thousand  &amp;Seventy Two  and Paise Fifty Five Only</v>
      </c>
      <c r="IA19" s="38">
        <v>6</v>
      </c>
      <c r="IB19" s="77" t="s">
        <v>122</v>
      </c>
      <c r="IC19" s="38" t="s">
        <v>52</v>
      </c>
      <c r="ID19" s="38">
        <v>11</v>
      </c>
      <c r="IE19" s="39" t="s">
        <v>67</v>
      </c>
      <c r="IF19" s="39" t="s">
        <v>44</v>
      </c>
      <c r="IG19" s="39" t="s">
        <v>45</v>
      </c>
      <c r="IH19" s="39">
        <v>213</v>
      </c>
      <c r="II19" s="39" t="s">
        <v>39</v>
      </c>
    </row>
    <row r="20" spans="1:243" s="38" customFormat="1" ht="60" customHeight="1">
      <c r="A20" s="22">
        <v>7</v>
      </c>
      <c r="B20" s="87" t="s">
        <v>91</v>
      </c>
      <c r="C20" s="24" t="s">
        <v>53</v>
      </c>
      <c r="D20" s="78">
        <v>1</v>
      </c>
      <c r="E20" s="88" t="s">
        <v>109</v>
      </c>
      <c r="F20" s="78">
        <v>7590.45</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7590.45</v>
      </c>
      <c r="BB20" s="48">
        <f t="shared" si="2"/>
        <v>7590.45</v>
      </c>
      <c r="BC20" s="37" t="str">
        <f t="shared" si="3"/>
        <v>INR  Seven Thousand Five Hundred &amp; Ninety  and Paise Forty Five Only</v>
      </c>
      <c r="IA20" s="38">
        <v>7</v>
      </c>
      <c r="IB20" s="77" t="s">
        <v>123</v>
      </c>
      <c r="IC20" s="38" t="s">
        <v>53</v>
      </c>
      <c r="ID20" s="38">
        <v>1</v>
      </c>
      <c r="IE20" s="39" t="s">
        <v>109</v>
      </c>
      <c r="IF20" s="39" t="s">
        <v>35</v>
      </c>
      <c r="IG20" s="39" t="s">
        <v>47</v>
      </c>
      <c r="IH20" s="39">
        <v>10</v>
      </c>
      <c r="II20" s="39" t="s">
        <v>39</v>
      </c>
    </row>
    <row r="21" spans="1:243" s="38" customFormat="1" ht="57" customHeight="1">
      <c r="A21" s="22">
        <v>8</v>
      </c>
      <c r="B21" s="87" t="s">
        <v>92</v>
      </c>
      <c r="C21" s="24" t="s">
        <v>54</v>
      </c>
      <c r="D21" s="78">
        <v>14</v>
      </c>
      <c r="E21" s="88" t="s">
        <v>111</v>
      </c>
      <c r="F21" s="78">
        <v>932.1</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13049.4</v>
      </c>
      <c r="BB21" s="48">
        <f t="shared" si="2"/>
        <v>13049.4</v>
      </c>
      <c r="BC21" s="37" t="str">
        <f t="shared" si="3"/>
        <v>INR  Thirteen Thousand  &amp;Forty Nine  and Paise Forty Only</v>
      </c>
      <c r="IA21" s="38">
        <v>8</v>
      </c>
      <c r="IB21" s="38" t="s">
        <v>124</v>
      </c>
      <c r="IC21" s="38" t="s">
        <v>54</v>
      </c>
      <c r="ID21" s="38">
        <v>14</v>
      </c>
      <c r="IE21" s="39" t="s">
        <v>111</v>
      </c>
      <c r="IF21" s="39" t="s">
        <v>49</v>
      </c>
      <c r="IG21" s="39" t="s">
        <v>50</v>
      </c>
      <c r="IH21" s="39">
        <v>10</v>
      </c>
      <c r="II21" s="39" t="s">
        <v>39</v>
      </c>
    </row>
    <row r="22" spans="1:243" s="38" customFormat="1" ht="28.5" customHeight="1">
      <c r="A22" s="22">
        <v>9</v>
      </c>
      <c r="B22" s="87" t="s">
        <v>93</v>
      </c>
      <c r="C22" s="24" t="s">
        <v>55</v>
      </c>
      <c r="D22" s="78">
        <v>14</v>
      </c>
      <c r="E22" s="88" t="s">
        <v>111</v>
      </c>
      <c r="F22" s="78">
        <v>263.55</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3689.7</v>
      </c>
      <c r="BB22" s="48">
        <f t="shared" si="2"/>
        <v>3689.7</v>
      </c>
      <c r="BC22" s="37" t="str">
        <f t="shared" si="3"/>
        <v>INR  Three Thousand Six Hundred &amp; Eighty Nine  and Paise Seventy Only</v>
      </c>
      <c r="IA22" s="38">
        <v>9</v>
      </c>
      <c r="IB22" s="77" t="s">
        <v>125</v>
      </c>
      <c r="IC22" s="38" t="s">
        <v>55</v>
      </c>
      <c r="ID22" s="38">
        <v>14</v>
      </c>
      <c r="IE22" s="39" t="s">
        <v>111</v>
      </c>
      <c r="IF22" s="39" t="s">
        <v>42</v>
      </c>
      <c r="IG22" s="39" t="s">
        <v>36</v>
      </c>
      <c r="IH22" s="39">
        <v>123.223</v>
      </c>
      <c r="II22" s="39" t="s">
        <v>39</v>
      </c>
    </row>
    <row r="23" spans="1:243" s="38" customFormat="1" ht="73.5" customHeight="1">
      <c r="A23" s="22">
        <v>10</v>
      </c>
      <c r="B23" s="87" t="s">
        <v>94</v>
      </c>
      <c r="C23" s="24" t="s">
        <v>56</v>
      </c>
      <c r="D23" s="78">
        <v>713</v>
      </c>
      <c r="E23" s="88" t="s">
        <v>112</v>
      </c>
      <c r="F23" s="78">
        <v>131</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93403</v>
      </c>
      <c r="BB23" s="48">
        <f t="shared" si="2"/>
        <v>93403</v>
      </c>
      <c r="BC23" s="37" t="str">
        <f t="shared" si="3"/>
        <v>INR  Ninety Three Thousand Four Hundred &amp; Three  Only</v>
      </c>
      <c r="IA23" s="38">
        <v>10</v>
      </c>
      <c r="IB23" s="77" t="s">
        <v>126</v>
      </c>
      <c r="IC23" s="38" t="s">
        <v>56</v>
      </c>
      <c r="ID23" s="38">
        <v>713</v>
      </c>
      <c r="IE23" s="39" t="s">
        <v>112</v>
      </c>
      <c r="IF23" s="39" t="s">
        <v>44</v>
      </c>
      <c r="IG23" s="39" t="s">
        <v>45</v>
      </c>
      <c r="IH23" s="39">
        <v>213</v>
      </c>
      <c r="II23" s="39" t="s">
        <v>39</v>
      </c>
    </row>
    <row r="24" spans="1:243" s="38" customFormat="1" ht="48" customHeight="1">
      <c r="A24" s="22">
        <v>11</v>
      </c>
      <c r="B24" s="87" t="s">
        <v>95</v>
      </c>
      <c r="C24" s="24" t="s">
        <v>57</v>
      </c>
      <c r="D24" s="78">
        <v>287</v>
      </c>
      <c r="E24" s="88" t="s">
        <v>112</v>
      </c>
      <c r="F24" s="78">
        <v>101.75</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29202.25</v>
      </c>
      <c r="BB24" s="48">
        <f t="shared" si="2"/>
        <v>29202.25</v>
      </c>
      <c r="BC24" s="37" t="str">
        <f t="shared" si="3"/>
        <v>INR  Twenty Nine Thousand Two Hundred &amp; Two  and Paise Twenty Five Only</v>
      </c>
      <c r="IA24" s="38">
        <v>11</v>
      </c>
      <c r="IB24" s="77" t="s">
        <v>127</v>
      </c>
      <c r="IC24" s="38" t="s">
        <v>57</v>
      </c>
      <c r="ID24" s="38">
        <v>287</v>
      </c>
      <c r="IE24" s="39" t="s">
        <v>112</v>
      </c>
      <c r="IF24" s="39" t="s">
        <v>35</v>
      </c>
      <c r="IG24" s="39" t="s">
        <v>47</v>
      </c>
      <c r="IH24" s="39">
        <v>10</v>
      </c>
      <c r="II24" s="39" t="s">
        <v>39</v>
      </c>
    </row>
    <row r="25" spans="1:243" s="38" customFormat="1" ht="48.75" customHeight="1">
      <c r="A25" s="22">
        <v>12</v>
      </c>
      <c r="B25" s="89" t="s">
        <v>96</v>
      </c>
      <c r="C25" s="24" t="s">
        <v>79</v>
      </c>
      <c r="D25" s="78">
        <v>121</v>
      </c>
      <c r="E25" s="88" t="s">
        <v>113</v>
      </c>
      <c r="F25" s="78">
        <v>39</v>
      </c>
      <c r="G25" s="41"/>
      <c r="H25" s="41"/>
      <c r="I25" s="40" t="s">
        <v>40</v>
      </c>
      <c r="J25" s="43">
        <f aca="true" t="shared" si="4" ref="J25:J38">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8">total_amount_ba($B$2,$D$2,D25,F25,J25,K25,M25)</f>
        <v>4719</v>
      </c>
      <c r="BB25" s="48">
        <f aca="true" t="shared" si="6" ref="BB25:BB38">BA25+SUM(N25:AZ25)</f>
        <v>4719</v>
      </c>
      <c r="BC25" s="37" t="str">
        <f aca="true" t="shared" si="7" ref="BC25:BC38">SpellNumber(L25,BB25)</f>
        <v>INR  Four Thousand Seven Hundred &amp; Nineteen  Only</v>
      </c>
      <c r="IA25" s="38">
        <v>12</v>
      </c>
      <c r="IB25" s="77" t="s">
        <v>128</v>
      </c>
      <c r="IC25" s="38" t="s">
        <v>79</v>
      </c>
      <c r="ID25" s="38">
        <v>121</v>
      </c>
      <c r="IE25" s="39" t="s">
        <v>113</v>
      </c>
      <c r="IF25" s="39" t="s">
        <v>42</v>
      </c>
      <c r="IG25" s="39" t="s">
        <v>36</v>
      </c>
      <c r="IH25" s="39">
        <v>123.223</v>
      </c>
      <c r="II25" s="39" t="s">
        <v>39</v>
      </c>
    </row>
    <row r="26" spans="1:243" s="38" customFormat="1" ht="21.75" customHeight="1">
      <c r="A26" s="22">
        <v>13</v>
      </c>
      <c r="B26" s="87" t="s">
        <v>97</v>
      </c>
      <c r="C26" s="24" t="s">
        <v>58</v>
      </c>
      <c r="D26" s="78">
        <v>121</v>
      </c>
      <c r="E26" s="88" t="s">
        <v>67</v>
      </c>
      <c r="F26" s="78">
        <v>263.55</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31889.55</v>
      </c>
      <c r="BB26" s="48">
        <f t="shared" si="6"/>
        <v>31889.55</v>
      </c>
      <c r="BC26" s="37" t="str">
        <f t="shared" si="7"/>
        <v>INR  Thirty One Thousand Eight Hundred &amp; Eighty Nine  and Paise Fifty Five Only</v>
      </c>
      <c r="IA26" s="38">
        <v>13</v>
      </c>
      <c r="IB26" s="77" t="s">
        <v>129</v>
      </c>
      <c r="IC26" s="38" t="s">
        <v>58</v>
      </c>
      <c r="ID26" s="38">
        <v>121</v>
      </c>
      <c r="IE26" s="39" t="s">
        <v>67</v>
      </c>
      <c r="IF26" s="39" t="s">
        <v>44</v>
      </c>
      <c r="IG26" s="39" t="s">
        <v>45</v>
      </c>
      <c r="IH26" s="39">
        <v>213</v>
      </c>
      <c r="II26" s="39" t="s">
        <v>39</v>
      </c>
    </row>
    <row r="27" spans="1:243" s="38" customFormat="1" ht="72" customHeight="1">
      <c r="A27" s="22">
        <v>14</v>
      </c>
      <c r="B27" s="87" t="s">
        <v>98</v>
      </c>
      <c r="C27" s="24" t="s">
        <v>59</v>
      </c>
      <c r="D27" s="78">
        <v>20</v>
      </c>
      <c r="E27" s="88" t="s">
        <v>67</v>
      </c>
      <c r="F27" s="78">
        <v>429.6</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8592</v>
      </c>
      <c r="BB27" s="48">
        <f t="shared" si="6"/>
        <v>8592</v>
      </c>
      <c r="BC27" s="37" t="str">
        <f t="shared" si="7"/>
        <v>INR  Eight Thousand Five Hundred &amp; Ninety Two  Only</v>
      </c>
      <c r="IA27" s="38">
        <v>14</v>
      </c>
      <c r="IB27" s="77" t="s">
        <v>130</v>
      </c>
      <c r="IC27" s="38" t="s">
        <v>59</v>
      </c>
      <c r="ID27" s="38">
        <v>20</v>
      </c>
      <c r="IE27" s="39" t="s">
        <v>67</v>
      </c>
      <c r="IF27" s="39" t="s">
        <v>35</v>
      </c>
      <c r="IG27" s="39" t="s">
        <v>47</v>
      </c>
      <c r="IH27" s="39">
        <v>10</v>
      </c>
      <c r="II27" s="39" t="s">
        <v>39</v>
      </c>
    </row>
    <row r="28" spans="1:243" s="38" customFormat="1" ht="62.25" customHeight="1">
      <c r="A28" s="22">
        <v>15</v>
      </c>
      <c r="B28" s="90" t="s">
        <v>99</v>
      </c>
      <c r="C28" s="24" t="s">
        <v>60</v>
      </c>
      <c r="D28" s="78">
        <v>4746</v>
      </c>
      <c r="E28" s="91" t="s">
        <v>67</v>
      </c>
      <c r="F28" s="78">
        <v>18.25</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86614.5</v>
      </c>
      <c r="BB28" s="48">
        <f t="shared" si="6"/>
        <v>86614.5</v>
      </c>
      <c r="BC28" s="37" t="str">
        <f t="shared" si="7"/>
        <v>INR  Eighty Six Thousand Six Hundred &amp; Fourteen  and Paise Fifty Only</v>
      </c>
      <c r="IA28" s="38">
        <v>15</v>
      </c>
      <c r="IB28" s="77" t="s">
        <v>131</v>
      </c>
      <c r="IC28" s="38" t="s">
        <v>60</v>
      </c>
      <c r="ID28" s="38">
        <v>4746</v>
      </c>
      <c r="IE28" s="39" t="s">
        <v>67</v>
      </c>
      <c r="IF28" s="39" t="s">
        <v>49</v>
      </c>
      <c r="IG28" s="39" t="s">
        <v>50</v>
      </c>
      <c r="IH28" s="39">
        <v>10</v>
      </c>
      <c r="II28" s="39" t="s">
        <v>39</v>
      </c>
    </row>
    <row r="29" spans="1:243" s="38" customFormat="1" ht="47.25" customHeight="1">
      <c r="A29" s="22">
        <v>16</v>
      </c>
      <c r="B29" s="87" t="s">
        <v>100</v>
      </c>
      <c r="C29" s="24" t="s">
        <v>61</v>
      </c>
      <c r="D29" s="78">
        <v>2548</v>
      </c>
      <c r="E29" s="88" t="s">
        <v>67</v>
      </c>
      <c r="F29" s="78">
        <v>164.7</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419655.6</v>
      </c>
      <c r="BB29" s="48">
        <f t="shared" si="6"/>
        <v>419655.6</v>
      </c>
      <c r="BC29" s="37" t="str">
        <f t="shared" si="7"/>
        <v>INR  Four Lakh Nineteen Thousand Six Hundred &amp; Fifty Five  and Paise Sixty Only</v>
      </c>
      <c r="IA29" s="38">
        <v>16</v>
      </c>
      <c r="IB29" s="77" t="s">
        <v>132</v>
      </c>
      <c r="IC29" s="38" t="s">
        <v>61</v>
      </c>
      <c r="ID29" s="38">
        <v>2548</v>
      </c>
      <c r="IE29" s="39" t="s">
        <v>67</v>
      </c>
      <c r="IF29" s="39" t="s">
        <v>44</v>
      </c>
      <c r="IG29" s="39" t="s">
        <v>62</v>
      </c>
      <c r="IH29" s="39">
        <v>10</v>
      </c>
      <c r="II29" s="39" t="s">
        <v>39</v>
      </c>
    </row>
    <row r="30" spans="1:243" s="38" customFormat="1" ht="36" customHeight="1">
      <c r="A30" s="22">
        <v>17.1</v>
      </c>
      <c r="B30" s="92" t="s">
        <v>116</v>
      </c>
      <c r="C30" s="24" t="s">
        <v>69</v>
      </c>
      <c r="D30" s="78">
        <v>5992</v>
      </c>
      <c r="E30" s="93" t="s">
        <v>67</v>
      </c>
      <c r="F30" s="78">
        <v>99.9</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598600.8</v>
      </c>
      <c r="BB30" s="48">
        <f t="shared" si="6"/>
        <v>598600.8</v>
      </c>
      <c r="BC30" s="37" t="str">
        <f t="shared" si="7"/>
        <v>INR  Five Lakh Ninety Eight Thousand Six Hundred    and Paise Eighty Only</v>
      </c>
      <c r="IA30" s="38">
        <v>17.1</v>
      </c>
      <c r="IB30" s="77" t="s">
        <v>133</v>
      </c>
      <c r="IC30" s="38" t="s">
        <v>69</v>
      </c>
      <c r="ID30" s="38">
        <v>5992</v>
      </c>
      <c r="IE30" s="39" t="s">
        <v>67</v>
      </c>
      <c r="IF30" s="39" t="s">
        <v>44</v>
      </c>
      <c r="IG30" s="39" t="s">
        <v>62</v>
      </c>
      <c r="IH30" s="39">
        <v>10</v>
      </c>
      <c r="II30" s="39" t="s">
        <v>39</v>
      </c>
    </row>
    <row r="31" spans="1:243" s="38" customFormat="1" ht="31.5" customHeight="1">
      <c r="A31" s="22">
        <v>17.2</v>
      </c>
      <c r="B31" s="94" t="s">
        <v>101</v>
      </c>
      <c r="C31" s="24" t="s">
        <v>70</v>
      </c>
      <c r="D31" s="78">
        <v>5880</v>
      </c>
      <c r="E31" s="88" t="s">
        <v>67</v>
      </c>
      <c r="F31" s="78">
        <v>67.35</v>
      </c>
      <c r="G31" s="51"/>
      <c r="H31" s="52"/>
      <c r="I31" s="40" t="s">
        <v>40</v>
      </c>
      <c r="J31" s="43">
        <f>IF(I31="Less(-)",-1,1)</f>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total_amount_ba($B$2,$D$2,D31,F31,J31,K31,M31)</f>
        <v>396018</v>
      </c>
      <c r="BB31" s="48">
        <f>BA31+SUM(N31:AZ31)</f>
        <v>396018</v>
      </c>
      <c r="BC31" s="37" t="str">
        <f>SpellNumber(L31,BB31)</f>
        <v>INR  Three Lakh Ninety Six Thousand  &amp;Eighteen  Only</v>
      </c>
      <c r="IA31" s="38">
        <v>17.2</v>
      </c>
      <c r="IB31" s="77" t="s">
        <v>134</v>
      </c>
      <c r="IC31" s="38" t="s">
        <v>70</v>
      </c>
      <c r="ID31" s="38">
        <v>5880</v>
      </c>
      <c r="IE31" s="39" t="s">
        <v>67</v>
      </c>
      <c r="IF31" s="39" t="s">
        <v>44</v>
      </c>
      <c r="IG31" s="39" t="s">
        <v>62</v>
      </c>
      <c r="IH31" s="39">
        <v>10</v>
      </c>
      <c r="II31" s="39" t="s">
        <v>39</v>
      </c>
    </row>
    <row r="32" spans="1:243" s="38" customFormat="1" ht="47.25" customHeight="1">
      <c r="A32" s="22">
        <v>18</v>
      </c>
      <c r="B32" s="90" t="s">
        <v>102</v>
      </c>
      <c r="C32" s="24" t="s">
        <v>71</v>
      </c>
      <c r="D32" s="78">
        <v>504</v>
      </c>
      <c r="E32" s="91" t="s">
        <v>113</v>
      </c>
      <c r="F32" s="78">
        <v>115.15</v>
      </c>
      <c r="G32" s="51"/>
      <c r="H32" s="52"/>
      <c r="I32" s="40" t="s">
        <v>40</v>
      </c>
      <c r="J32" s="43">
        <f t="shared" si="4"/>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 t="shared" si="5"/>
        <v>58035.6</v>
      </c>
      <c r="BB32" s="48">
        <f t="shared" si="6"/>
        <v>58035.6</v>
      </c>
      <c r="BC32" s="37" t="str">
        <f t="shared" si="7"/>
        <v>INR  Fifty Eight Thousand  &amp;Thirty Five  and Paise Sixty Only</v>
      </c>
      <c r="IA32" s="38">
        <v>18</v>
      </c>
      <c r="IB32" s="77" t="s">
        <v>135</v>
      </c>
      <c r="IC32" s="38" t="s">
        <v>71</v>
      </c>
      <c r="ID32" s="38">
        <v>504</v>
      </c>
      <c r="IE32" s="39" t="s">
        <v>113</v>
      </c>
      <c r="IF32" s="39" t="s">
        <v>44</v>
      </c>
      <c r="IG32" s="39" t="s">
        <v>62</v>
      </c>
      <c r="IH32" s="39">
        <v>10</v>
      </c>
      <c r="II32" s="39" t="s">
        <v>39</v>
      </c>
    </row>
    <row r="33" spans="1:243" s="38" customFormat="1" ht="45.75" customHeight="1">
      <c r="A33" s="22">
        <v>19</v>
      </c>
      <c r="B33" s="87" t="s">
        <v>103</v>
      </c>
      <c r="C33" s="24" t="s">
        <v>72</v>
      </c>
      <c r="D33" s="78">
        <v>3261</v>
      </c>
      <c r="E33" s="88" t="s">
        <v>67</v>
      </c>
      <c r="F33" s="78">
        <v>153.45</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500400.45</v>
      </c>
      <c r="BB33" s="48">
        <f t="shared" si="6"/>
        <v>500400.45</v>
      </c>
      <c r="BC33" s="37" t="str">
        <f t="shared" si="7"/>
        <v>INR  Five Lakh Four Hundred    and Paise Forty Five Only</v>
      </c>
      <c r="IA33" s="38">
        <v>19</v>
      </c>
      <c r="IB33" s="77" t="s">
        <v>136</v>
      </c>
      <c r="IC33" s="38" t="s">
        <v>72</v>
      </c>
      <c r="ID33" s="38">
        <v>3261</v>
      </c>
      <c r="IE33" s="39" t="s">
        <v>67</v>
      </c>
      <c r="IF33" s="39" t="s">
        <v>44</v>
      </c>
      <c r="IG33" s="39" t="s">
        <v>62</v>
      </c>
      <c r="IH33" s="39">
        <v>10</v>
      </c>
      <c r="II33" s="39" t="s">
        <v>39</v>
      </c>
    </row>
    <row r="34" spans="1:243" s="38" customFormat="1" ht="30" customHeight="1">
      <c r="A34" s="22">
        <v>20</v>
      </c>
      <c r="B34" s="87" t="s">
        <v>104</v>
      </c>
      <c r="C34" s="24" t="s">
        <v>73</v>
      </c>
      <c r="D34" s="78">
        <v>840</v>
      </c>
      <c r="E34" s="88" t="s">
        <v>67</v>
      </c>
      <c r="F34" s="78">
        <v>79.95</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67158</v>
      </c>
      <c r="BB34" s="48">
        <f t="shared" si="6"/>
        <v>67158</v>
      </c>
      <c r="BC34" s="37" t="str">
        <f t="shared" si="7"/>
        <v>INR  Sixty Seven Thousand One Hundred &amp; Fifty Eight  Only</v>
      </c>
      <c r="IA34" s="38">
        <v>20</v>
      </c>
      <c r="IB34" s="77" t="s">
        <v>137</v>
      </c>
      <c r="IC34" s="38" t="s">
        <v>73</v>
      </c>
      <c r="ID34" s="38">
        <v>840</v>
      </c>
      <c r="IE34" s="39" t="s">
        <v>67</v>
      </c>
      <c r="IF34" s="39" t="s">
        <v>44</v>
      </c>
      <c r="IG34" s="39" t="s">
        <v>62</v>
      </c>
      <c r="IH34" s="39">
        <v>10</v>
      </c>
      <c r="II34" s="39" t="s">
        <v>39</v>
      </c>
    </row>
    <row r="35" spans="1:243" s="38" customFormat="1" ht="36.75" customHeight="1">
      <c r="A35" s="22">
        <v>21</v>
      </c>
      <c r="B35" s="87" t="s">
        <v>105</v>
      </c>
      <c r="C35" s="24" t="s">
        <v>74</v>
      </c>
      <c r="D35" s="78">
        <v>290</v>
      </c>
      <c r="E35" s="88" t="s">
        <v>67</v>
      </c>
      <c r="F35" s="78">
        <v>121.55</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35249.5</v>
      </c>
      <c r="BB35" s="48">
        <f t="shared" si="6"/>
        <v>35249.5</v>
      </c>
      <c r="BC35" s="37" t="str">
        <f t="shared" si="7"/>
        <v>INR  Thirty Five Thousand Two Hundred &amp; Forty Nine  and Paise Fifty Only</v>
      </c>
      <c r="IA35" s="38">
        <v>21</v>
      </c>
      <c r="IB35" s="77" t="s">
        <v>105</v>
      </c>
      <c r="IC35" s="38" t="s">
        <v>74</v>
      </c>
      <c r="ID35" s="38">
        <v>290</v>
      </c>
      <c r="IE35" s="39" t="s">
        <v>67</v>
      </c>
      <c r="IF35" s="39" t="s">
        <v>44</v>
      </c>
      <c r="IG35" s="39" t="s">
        <v>62</v>
      </c>
      <c r="IH35" s="39">
        <v>10</v>
      </c>
      <c r="II35" s="39" t="s">
        <v>39</v>
      </c>
    </row>
    <row r="36" spans="1:243" s="38" customFormat="1" ht="202.5" customHeight="1">
      <c r="A36" s="22">
        <v>22</v>
      </c>
      <c r="B36" s="87" t="s">
        <v>106</v>
      </c>
      <c r="C36" s="24" t="s">
        <v>75</v>
      </c>
      <c r="D36" s="78">
        <v>147</v>
      </c>
      <c r="E36" s="88" t="s">
        <v>111</v>
      </c>
      <c r="F36" s="78">
        <v>257.95</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37918.65</v>
      </c>
      <c r="BB36" s="48">
        <f t="shared" si="6"/>
        <v>37918.65</v>
      </c>
      <c r="BC36" s="37" t="str">
        <f t="shared" si="7"/>
        <v>INR  Thirty Seven Thousand Nine Hundred &amp; Eighteen  and Paise Sixty Five Only</v>
      </c>
      <c r="IA36" s="38">
        <v>22</v>
      </c>
      <c r="IB36" s="77" t="s">
        <v>138</v>
      </c>
      <c r="IC36" s="38" t="s">
        <v>75</v>
      </c>
      <c r="ID36" s="38">
        <v>147</v>
      </c>
      <c r="IE36" s="39" t="s">
        <v>111</v>
      </c>
      <c r="IF36" s="39" t="s">
        <v>44</v>
      </c>
      <c r="IG36" s="39" t="s">
        <v>62</v>
      </c>
      <c r="IH36" s="39">
        <v>10</v>
      </c>
      <c r="II36" s="39" t="s">
        <v>39</v>
      </c>
    </row>
    <row r="37" spans="1:243" s="38" customFormat="1" ht="35.25" customHeight="1">
      <c r="A37" s="22">
        <v>23</v>
      </c>
      <c r="B37" s="87" t="s">
        <v>107</v>
      </c>
      <c r="C37" s="24" t="s">
        <v>76</v>
      </c>
      <c r="D37" s="78">
        <v>10296</v>
      </c>
      <c r="E37" s="88" t="s">
        <v>111</v>
      </c>
      <c r="F37" s="78">
        <v>87.15</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897296.4</v>
      </c>
      <c r="BB37" s="48">
        <f t="shared" si="6"/>
        <v>897296.4</v>
      </c>
      <c r="BC37" s="37" t="str">
        <f t="shared" si="7"/>
        <v>INR  Eight Lakh Ninety Seven Thousand Two Hundred &amp; Ninety Six  and Paise Forty Only</v>
      </c>
      <c r="IA37" s="38">
        <v>23</v>
      </c>
      <c r="IB37" s="77" t="s">
        <v>139</v>
      </c>
      <c r="IC37" s="38" t="s">
        <v>76</v>
      </c>
      <c r="ID37" s="38">
        <v>10296</v>
      </c>
      <c r="IE37" s="39" t="s">
        <v>111</v>
      </c>
      <c r="IF37" s="39" t="s">
        <v>44</v>
      </c>
      <c r="IG37" s="39" t="s">
        <v>62</v>
      </c>
      <c r="IH37" s="39">
        <v>10</v>
      </c>
      <c r="II37" s="39" t="s">
        <v>39</v>
      </c>
    </row>
    <row r="38" spans="1:243" s="38" customFormat="1" ht="34.5" customHeight="1">
      <c r="A38" s="22">
        <v>24</v>
      </c>
      <c r="B38" s="90" t="s">
        <v>108</v>
      </c>
      <c r="C38" s="24" t="s">
        <v>77</v>
      </c>
      <c r="D38" s="78">
        <v>274</v>
      </c>
      <c r="E38" s="88" t="s">
        <v>111</v>
      </c>
      <c r="F38" s="78">
        <v>73.25</v>
      </c>
      <c r="G38" s="51"/>
      <c r="H38" s="52"/>
      <c r="I38" s="40" t="s">
        <v>40</v>
      </c>
      <c r="J38" s="43">
        <f t="shared" si="4"/>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20070.5</v>
      </c>
      <c r="BB38" s="48">
        <f t="shared" si="6"/>
        <v>20070.5</v>
      </c>
      <c r="BC38" s="37" t="str">
        <f t="shared" si="7"/>
        <v>INR  Twenty Thousand  &amp;Seventy  and Paise Fifty Only</v>
      </c>
      <c r="IA38" s="38">
        <v>24</v>
      </c>
      <c r="IB38" s="77" t="s">
        <v>140</v>
      </c>
      <c r="IC38" s="38" t="s">
        <v>77</v>
      </c>
      <c r="ID38" s="38">
        <v>274</v>
      </c>
      <c r="IE38" s="39" t="s">
        <v>111</v>
      </c>
      <c r="IF38" s="39" t="s">
        <v>44</v>
      </c>
      <c r="IG38" s="39" t="s">
        <v>62</v>
      </c>
      <c r="IH38" s="39">
        <v>10</v>
      </c>
      <c r="II38" s="39" t="s">
        <v>39</v>
      </c>
    </row>
    <row r="39" spans="1:243" s="38" customFormat="1" ht="48" customHeight="1">
      <c r="A39" s="53" t="s">
        <v>82</v>
      </c>
      <c r="B39" s="54"/>
      <c r="C39" s="55"/>
      <c r="D39" s="56"/>
      <c r="E39" s="56"/>
      <c r="F39" s="56"/>
      <c r="G39" s="56"/>
      <c r="H39" s="57"/>
      <c r="I39" s="57"/>
      <c r="J39" s="57"/>
      <c r="K39" s="57"/>
      <c r="L39" s="58"/>
      <c r="BA39" s="59">
        <f>SUM(BA13:BA38)</f>
        <v>3366803.35</v>
      </c>
      <c r="BB39" s="60">
        <f>SUM(BB13:BB38)</f>
        <v>3366803.35</v>
      </c>
      <c r="BC39" s="37" t="str">
        <f>SpellNumber($E$2,BB39)</f>
        <v>INR  Thirty Three Lakh Sixty Six Thousand Eight Hundred &amp; Three  and Paise Thirty Five Only</v>
      </c>
      <c r="IE39" s="39">
        <v>4</v>
      </c>
      <c r="IF39" s="39" t="s">
        <v>44</v>
      </c>
      <c r="IG39" s="39" t="s">
        <v>62</v>
      </c>
      <c r="IH39" s="39">
        <v>10</v>
      </c>
      <c r="II39" s="39" t="s">
        <v>39</v>
      </c>
    </row>
    <row r="40" spans="1:243" s="69" customFormat="1" ht="18">
      <c r="A40" s="54" t="s">
        <v>83</v>
      </c>
      <c r="B40" s="61"/>
      <c r="C40" s="62"/>
      <c r="D40" s="63"/>
      <c r="E40" s="75" t="s">
        <v>64</v>
      </c>
      <c r="F40" s="76"/>
      <c r="G40" s="64"/>
      <c r="H40" s="65"/>
      <c r="I40" s="65"/>
      <c r="J40" s="65"/>
      <c r="K40" s="66"/>
      <c r="L40" s="67"/>
      <c r="M40" s="68"/>
      <c r="O40" s="38"/>
      <c r="P40" s="38"/>
      <c r="Q40" s="38"/>
      <c r="R40" s="38"/>
      <c r="S40" s="38"/>
      <c r="BA40" s="70">
        <f>IF(ISBLANK(F40),0,IF(E40="Excess (+)",ROUND(BA39+(BA39*F40),2),IF(E40="Less (-)",ROUND(BA39+(BA39*F40*(-1)),2),IF(E40="At Par",BA39,0))))</f>
        <v>0</v>
      </c>
      <c r="BB40" s="71">
        <f>ROUND(BA40,0)</f>
        <v>0</v>
      </c>
      <c r="BC40" s="37" t="str">
        <f>SpellNumber($E$2,BB40)</f>
        <v>INR Zero Only</v>
      </c>
      <c r="IE40" s="72"/>
      <c r="IF40" s="72"/>
      <c r="IG40" s="72"/>
      <c r="IH40" s="72"/>
      <c r="II40" s="72"/>
    </row>
    <row r="41" spans="1:243" s="69" customFormat="1" ht="18">
      <c r="A41" s="53" t="s">
        <v>84</v>
      </c>
      <c r="B41" s="53"/>
      <c r="C41" s="80" t="str">
        <f>SpellNumber($E$2,BB40)</f>
        <v>INR Zero Only</v>
      </c>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IE41" s="72"/>
      <c r="IF41" s="72"/>
      <c r="IG41" s="72"/>
      <c r="IH41" s="72"/>
      <c r="II41" s="72"/>
    </row>
    <row r="42" ht="15"/>
    <row r="43" ht="15"/>
    <row r="44" ht="15"/>
    <row r="45" ht="15"/>
    <row r="46" ht="15"/>
    <row r="47" ht="15"/>
    <row r="48" ht="15"/>
  </sheetData>
  <sheetProtection password="EEC8" sheet="1"/>
  <mergeCells count="8">
    <mergeCell ref="A9:BC9"/>
    <mergeCell ref="C41:BC41"/>
    <mergeCell ref="A1:L1"/>
    <mergeCell ref="A4:BC4"/>
    <mergeCell ref="A5:BC5"/>
    <mergeCell ref="A6:BC6"/>
    <mergeCell ref="A7:BC7"/>
    <mergeCell ref="B8:BC8"/>
  </mergeCells>
  <dataValidations count="21">
    <dataValidation type="list" allowBlank="1" showErrorMessage="1" sqref="E40">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0">
      <formula1>0</formula1>
      <formula2>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the Basic Price in Rupees for this item. " errorTitle="Invaid Entry" error="Only Numeric Values are allowed. " sqref="G13:H27 G28:G38">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0">
      <formula1>IF(E40="Select",-1,IF(E40="At Par",0,0))</formula1>
      <formula2>IF(E40="Select",-1,IF(E40="At Par",0,0.99))</formula2>
    </dataValidation>
    <dataValidation type="decimal" allowBlank="1" showInputMessage="1" showErrorMessage="1" promptTitle="Rate Entry" prompt="Please enter the Rate in Rupees for this item. " errorTitle="Invaid Entry" error="Only Numeric Values are allowed. " sqref="H28:H3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38">
      <formula1>0</formula1>
      <formula2>999999999999999</formula2>
    </dataValidation>
    <dataValidation type="list" allowBlank="1" showErrorMessage="1" sqref="K13:K38">
      <formula1>"Partial Conversion,Full Conversion"</formula1>
      <formula2>0</formula2>
    </dataValidation>
    <dataValidation allowBlank="1" showInputMessage="1" showErrorMessage="1" promptTitle="Addition / Deduction" prompt="Please Choose the correct One" sqref="J13:J38">
      <formula1>0</formula1>
      <formula2>0</formula2>
    </dataValidation>
    <dataValidation type="list" showErrorMessage="1" sqref="I13:I38">
      <formula1>"Excess(+),Less(-)"</formula1>
      <formula2>0</formula2>
    </dataValidation>
    <dataValidation allowBlank="1" showInputMessage="1" showErrorMessage="1" promptTitle="Itemcode/Make" prompt="Please enter text" sqref="C13:C3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3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8">
      <formula1>0</formula1>
      <formula2>999999999999999</formula2>
    </dataValidation>
    <dataValidation allowBlank="1" showInputMessage="1" showErrorMessage="1" promptTitle="Units" prompt="Please enter Units in text" sqref="E13:E38">
      <formula1>0</formula1>
      <formula2>0</formula2>
    </dataValidation>
    <dataValidation type="decimal" allowBlank="1" showInputMessage="1" showErrorMessage="1" promptTitle="Quantity" prompt="Please enter the Quantity for this item. " errorTitle="Invalid Entry" error="Only Numeric Values are allowed. " sqref="F13:F38 D13:D38">
      <formula1>0</formula1>
      <formula2>999999999999999</formula2>
    </dataValidation>
    <dataValidation type="list" allowBlank="1" showInputMessage="1" showErrorMessage="1" sqref="L36 L13 L14 L15 L16 L17 L18 L19 L20 L21 L22 L23 L24 L25 L26 L27 L28 L29 L30 L31 L32 L33 L34 L35 L38 L37">
      <formula1>"INR"</formula1>
    </dataValidation>
    <dataValidation type="decimal" allowBlank="1" showErrorMessage="1" errorTitle="Invalid Entry" error="Only Numeric Values are allowed. " sqref="A13:A38">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5" t="s">
        <v>63</v>
      </c>
      <c r="F6" s="85"/>
      <c r="G6" s="85"/>
      <c r="H6" s="85"/>
      <c r="I6" s="85"/>
      <c r="J6" s="85"/>
      <c r="K6" s="85"/>
    </row>
    <row r="7" spans="5:11" ht="14.25">
      <c r="E7" s="86"/>
      <c r="F7" s="86"/>
      <c r="G7" s="86"/>
      <c r="H7" s="86"/>
      <c r="I7" s="86"/>
      <c r="J7" s="86"/>
      <c r="K7" s="86"/>
    </row>
    <row r="8" spans="5:11" ht="14.25">
      <c r="E8" s="86"/>
      <c r="F8" s="86"/>
      <c r="G8" s="86"/>
      <c r="H8" s="86"/>
      <c r="I8" s="86"/>
      <c r="J8" s="86"/>
      <c r="K8" s="86"/>
    </row>
    <row r="9" spans="5:11" ht="14.25">
      <c r="E9" s="86"/>
      <c r="F9" s="86"/>
      <c r="G9" s="86"/>
      <c r="H9" s="86"/>
      <c r="I9" s="86"/>
      <c r="J9" s="86"/>
      <c r="K9" s="86"/>
    </row>
    <row r="10" spans="5:11" ht="14.25">
      <c r="E10" s="86"/>
      <c r="F10" s="86"/>
      <c r="G10" s="86"/>
      <c r="H10" s="86"/>
      <c r="I10" s="86"/>
      <c r="J10" s="86"/>
      <c r="K10" s="86"/>
    </row>
    <row r="11" spans="5:11" ht="14.25">
      <c r="E11" s="86"/>
      <c r="F11" s="86"/>
      <c r="G11" s="86"/>
      <c r="H11" s="86"/>
      <c r="I11" s="86"/>
      <c r="J11" s="86"/>
      <c r="K11" s="86"/>
    </row>
    <row r="12" spans="5:11" ht="14.25">
      <c r="E12" s="86"/>
      <c r="F12" s="86"/>
      <c r="G12" s="86"/>
      <c r="H12" s="86"/>
      <c r="I12" s="86"/>
      <c r="J12" s="86"/>
      <c r="K12" s="86"/>
    </row>
    <row r="13" spans="5:11" ht="14.25">
      <c r="E13" s="86"/>
      <c r="F13" s="86"/>
      <c r="G13" s="86"/>
      <c r="H13" s="86"/>
      <c r="I13" s="86"/>
      <c r="J13" s="86"/>
      <c r="K13" s="86"/>
    </row>
    <row r="14" spans="5:11" ht="14.25">
      <c r="E14" s="86"/>
      <c r="F14" s="86"/>
      <c r="G14" s="86"/>
      <c r="H14" s="86"/>
      <c r="I14" s="86"/>
      <c r="J14" s="86"/>
      <c r="K14" s="8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2023-08-25T10:30:16Z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