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<sst xmlns="http://schemas.openxmlformats.org/spreadsheetml/2006/main" count="164" uniqueCount="74">
  <si>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</si>
  <si>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</si>
  <si>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</si>
  <si>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</si>
  <si>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</si>
  <si>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</si>
  <si>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</si>
  <si>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</si>
  <si>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</si>
  <si>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</si>
  <si>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</si>
  <si>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</si>
  <si>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</si>
  <si>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</si>
  <si>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</si>
  <si>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</si>
  <si>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</si>
  <si>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</si>
  <si>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</si>
  <si>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</si>
  <si>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</si>
  <si>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</si>
  <si>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</si>
  <si>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</si>
  <si>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</si>
  <si>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</si>
  <si>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</si>
  <si>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</si>
  <si>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</si>
  <si>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</si>
  <si>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</si>
  <si>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</si>
  <si>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</si>
  <si>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</si>
  <si>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</si>
  <si>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</si>
  <si>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</si>
  <si>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</si>
  <si>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</si>
  <si>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</si>
  <si>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</si>
  <si>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</si>
  <si>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</si>
  <si>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</si>
  <si>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</si>
  <si>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</si>
  <si>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</si>
  <si>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</si>
  <si>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</si>
  <si>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</si>
  <si>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</si>
  <si>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</si>
  <si>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</si>
  <si>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</si>
  <si>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</si>
  <si>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</si>
  <si>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</si>
  <si>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</si>
  <si>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</si>
  <si>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</si>
  <si>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</si>
  <si>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</si>
  <si>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</si>
  <si>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</si>
  <si>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Name of Work: Providing and laying bituminous carpet in  road from SMST to IIT Crossing, IIT(BHU) , Varanasi</t>
  </si>
  <si>
    <t>Contract No: IIT(BHU)/IWD/</t>
  </si>
  <si>
    <t xml:space="preserve">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(16.78.2)  </t>
  </si>
  <si>
    <r>
      <t xml:space="preserve">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Engineer-in-Charge.50 to 100 mm average compacted thickness with bitumen of grade VG-30 @ 3.50% (percentage by weight of total mix) prepared in Batch Type Hot Mix Plant of 100-120 TPH capacity. </t>
    </r>
    <r>
      <rPr>
        <b/>
        <sz val="10"/>
        <rFont val="Times New Roman"/>
        <family val="1"/>
      </rPr>
      <t>(16.55.1)</t>
    </r>
  </si>
  <si>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 (16.40)</t>
  </si>
  <si>
    <t xml:space="preserve">Providing and applying tack coat using bitumen emulsion conforming to IS:8887, using emulsion pressure distributer including preparing the surface &amp; cleaning with mechanical broom.On bituminous surface @ 0.25kg/sqm  (16.31.2.2)
</t>
  </si>
  <si>
    <r>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t>
    </r>
    <r>
      <rPr>
        <b/>
        <sz val="10"/>
        <rFont val="Times New Roman"/>
        <family val="1"/>
      </rPr>
      <t>(16.48.1)</t>
    </r>
  </si>
  <si>
    <t>cum</t>
  </si>
  <si>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Engineer-in-Charge.50 to 100 mm average compacted thickness with bitumen of grade VG-30 @ 3.50% (percentage by weight of total mix) prepared in Batch Type Hot Mix Plant of 100-120 TPH capacity. (16.55.1)</t>
  </si>
  <si>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(16.48.1)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</si>
</sst>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hair"/>
    </border>
    <border>
      <left>
        <color indexed="63"/>
      </left>
      <right>
        <color indexed="63"/>
      </right>
      <top>
        <color indexed="63"/>
      </top>
      <bottom style="thin">
        <color indexed="8"/>
      </bottom>
    </border>
    <border>
      <left style="thin"/>
      <right style="thin"/>
      <top style="hair"/>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1" xfId="0" applyFont="1" applyFill="1" applyBorder="1" applyAlignment="1">
      <alignment horizontal="justify" vertical="top" wrapText="1" shrinkToFit="1"/>
    </xf>
    <xf numFmtId="0" fontId="24" fillId="0" borderId="23" xfId="0" applyFont="1" applyFill="1" applyBorder="1" applyAlignment="1">
      <alignment horizontal="center" wrapText="1" shrinkToFit="1"/>
    </xf>
    <xf numFmtId="0" fontId="24" fillId="0" borderId="23"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64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55</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59</v>
      </c>
      <c r="IC13" s="38" t="s">
        <v>34</v>
      </c>
      <c r="IE13" s="39"/>
      <c r="IF13" s="39" t="s">
        <v>35</v>
      </c>
      <c r="IG13" s="39" t="s">
        <v>36</v>
      </c>
      <c r="IH13" s="39">
        <v>10</v>
      </c>
      <c r="II13" s="39" t="s">
        <v>37</v>
      </c>
    </row>
    <row r="14" spans="1:243" s="38" customFormat="1" ht="89.25" customHeight="1">
      <c r="A14" s="22">
        <v>1</v>
      </c>
      <c r="B14" s="84" t="s">
        <v>66</v>
      </c>
      <c r="C14" s="24" t="s">
        <v>38</v>
      </c>
      <c r="D14" s="74">
        <v>6</v>
      </c>
      <c r="E14" s="85" t="s">
        <v>71</v>
      </c>
      <c r="F14" s="74">
        <v>2637.3</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15823.8</v>
      </c>
      <c r="BB14" s="48">
        <f>BA14+SUM(N14:AZ14)</f>
        <v>15823.8</v>
      </c>
      <c r="BC14" s="37" t="str">
        <f>SpellNumber(L14,BB14)</f>
        <v>INR  Fifteen Thousand Eight Hundred &amp; Twenty Three  and Paise Eighty Only</v>
      </c>
      <c r="IA14" s="38">
        <v>1</v>
      </c>
      <c r="IB14" s="73" t="s">
        <v>66</v>
      </c>
      <c r="IC14" s="38" t="s">
        <v>38</v>
      </c>
      <c r="ID14" s="38">
        <v>6</v>
      </c>
      <c r="IE14" s="39" t="s">
        <v>71</v>
      </c>
      <c r="IF14" s="39" t="s">
        <v>42</v>
      </c>
      <c r="IG14" s="39" t="s">
        <v>36</v>
      </c>
      <c r="IH14" s="39">
        <v>123.223</v>
      </c>
      <c r="II14" s="39" t="s">
        <v>39</v>
      </c>
    </row>
    <row r="15" spans="1:243" s="38" customFormat="1" ht="109.5" customHeight="1">
      <c r="A15" s="22">
        <v>2</v>
      </c>
      <c r="B15" s="84" t="s">
        <v>67</v>
      </c>
      <c r="C15" s="24" t="s">
        <v>43</v>
      </c>
      <c r="D15" s="74">
        <v>51</v>
      </c>
      <c r="E15" s="85" t="s">
        <v>71</v>
      </c>
      <c r="F15" s="74">
        <v>7743.55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394921.05</v>
      </c>
      <c r="BB15" s="48">
        <f>BA15+SUM(N15:AZ15)</f>
        <v>394921.05</v>
      </c>
      <c r="BC15" s="37" t="str">
        <f>SpellNumber(L15,BB15)</f>
        <v>INR  Three Lakh Ninety Four Thousand Nine Hundred &amp; Twenty One  and Paise Five Only</v>
      </c>
      <c r="IA15" s="38">
        <v>2</v>
      </c>
      <c r="IB15" s="73" t="s">
        <v>72</v>
      </c>
      <c r="IC15" s="38" t="s">
        <v>43</v>
      </c>
      <c r="ID15" s="38">
        <v>51</v>
      </c>
      <c r="IE15" s="39" t="s">
        <v>71</v>
      </c>
      <c r="IF15" s="39" t="s">
        <v>44</v>
      </c>
      <c r="IG15" s="39" t="s">
        <v>45</v>
      </c>
      <c r="IH15" s="39">
        <v>213</v>
      </c>
      <c r="II15" s="39" t="s">
        <v>39</v>
      </c>
    </row>
    <row r="16" spans="1:243" s="38" customFormat="1" ht="58.5" customHeight="1">
      <c r="A16" s="22">
        <v>3</v>
      </c>
      <c r="B16" s="75" t="s">
        <v>68</v>
      </c>
      <c r="C16" s="24" t="s">
        <v>46</v>
      </c>
      <c r="D16" s="74">
        <v>1697</v>
      </c>
      <c r="E16" s="86" t="s">
        <v>57</v>
      </c>
      <c r="F16" s="74">
        <v>73.7</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125068.9</v>
      </c>
      <c r="BB16" s="48">
        <f>BA16+SUM(N16:AZ16)</f>
        <v>125068.9</v>
      </c>
      <c r="BC16" s="37" t="str">
        <f>SpellNumber(L16,BB16)</f>
        <v>INR  One Lakh Twenty Five Thousand  &amp;Sixty Eight  and Paise Ninety Only</v>
      </c>
      <c r="IA16" s="38">
        <v>3</v>
      </c>
      <c r="IB16" s="73" t="s">
        <v>68</v>
      </c>
      <c r="IC16" s="38" t="s">
        <v>46</v>
      </c>
      <c r="ID16" s="38">
        <v>1697</v>
      </c>
      <c r="IE16" s="39" t="s">
        <v>57</v>
      </c>
      <c r="IF16" s="39" t="s">
        <v>35</v>
      </c>
      <c r="IG16" s="39" t="s">
        <v>47</v>
      </c>
      <c r="IH16" s="39">
        <v>10</v>
      </c>
      <c r="II16" s="39" t="s">
        <v>39</v>
      </c>
    </row>
    <row r="17" spans="1:243" s="38" customFormat="1" ht="44.25" customHeight="1">
      <c r="A17" s="22">
        <v>4</v>
      </c>
      <c r="B17" s="75" t="s">
        <v>69</v>
      </c>
      <c r="C17" s="24" t="s">
        <v>48</v>
      </c>
      <c r="D17" s="74">
        <v>3393</v>
      </c>
      <c r="E17" s="86" t="s">
        <v>57</v>
      </c>
      <c r="F17" s="74">
        <v>11</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37323</v>
      </c>
      <c r="BB17" s="48">
        <f>BA17+SUM(N17:AZ17)</f>
        <v>37323</v>
      </c>
      <c r="BC17" s="37" t="str">
        <f>SpellNumber(L17,BB17)</f>
        <v>INR  Thirty Seven Thousand Three Hundred &amp; Twenty Three  Only</v>
      </c>
      <c r="IA17" s="38">
        <v>4</v>
      </c>
      <c r="IB17" s="73" t="s">
        <v>69</v>
      </c>
      <c r="IC17" s="38" t="s">
        <v>48</v>
      </c>
      <c r="ID17" s="38">
        <v>3393</v>
      </c>
      <c r="IE17" s="39" t="s">
        <v>57</v>
      </c>
      <c r="IF17" s="39" t="s">
        <v>49</v>
      </c>
      <c r="IG17" s="39" t="s">
        <v>50</v>
      </c>
      <c r="IH17" s="39">
        <v>10</v>
      </c>
      <c r="II17" s="39" t="s">
        <v>39</v>
      </c>
    </row>
    <row r="18" spans="1:243" s="38" customFormat="1" ht="60" customHeight="1">
      <c r="A18" s="22">
        <v>5</v>
      </c>
      <c r="B18" s="75" t="s">
        <v>70</v>
      </c>
      <c r="C18" s="24" t="s">
        <v>51</v>
      </c>
      <c r="D18" s="74">
        <v>135</v>
      </c>
      <c r="E18" s="85" t="s">
        <v>57</v>
      </c>
      <c r="F18" s="74">
        <v>215.95</v>
      </c>
      <c r="G18" s="41"/>
      <c r="H18" s="41"/>
      <c r="I18" s="40" t="s">
        <v>40</v>
      </c>
      <c r="J18" s="43">
        <f>IF(I18="Less(-)",-1,1)</f>
        <v>1</v>
      </c>
      <c r="K18" s="44" t="s">
        <v>41</v>
      </c>
      <c r="L18" s="44" t="s">
        <v>4</v>
      </c>
      <c r="M18" s="70"/>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total_amount_ba($B$2,$D$2,D18,F18,J18,K18,M18)</f>
        <v>29153.25</v>
      </c>
      <c r="BB18" s="48">
        <f>BA18+SUM(N18:AZ18)</f>
        <v>29153.25</v>
      </c>
      <c r="BC18" s="37" t="str">
        <f>SpellNumber(L18,BB18)</f>
        <v>INR  Twenty Nine Thousand One Hundred &amp; Fifty Three  and Paise Twenty Five Only</v>
      </c>
      <c r="IA18" s="38">
        <v>5</v>
      </c>
      <c r="IB18" s="73" t="s">
        <v>73</v>
      </c>
      <c r="IC18" s="38" t="s">
        <v>51</v>
      </c>
      <c r="ID18" s="38">
        <v>135</v>
      </c>
      <c r="IE18" s="39" t="s">
        <v>57</v>
      </c>
      <c r="IF18" s="39" t="s">
        <v>42</v>
      </c>
      <c r="IG18" s="39" t="s">
        <v>36</v>
      </c>
      <c r="IH18" s="39">
        <v>123.223</v>
      </c>
      <c r="II18" s="39" t="s">
        <v>39</v>
      </c>
    </row>
    <row r="19" spans="1:243" s="38" customFormat="1" ht="48" customHeight="1">
      <c r="A19" s="49" t="s">
        <v>60</v>
      </c>
      <c r="B19" s="50"/>
      <c r="C19" s="51"/>
      <c r="D19" s="52"/>
      <c r="E19" s="52"/>
      <c r="F19" s="52"/>
      <c r="G19" s="52"/>
      <c r="H19" s="53"/>
      <c r="I19" s="53"/>
      <c r="J19" s="53"/>
      <c r="K19" s="53"/>
      <c r="L19" s="54"/>
      <c r="BA19" s="55">
        <f>SUM(BA13:BA18)</f>
        <v>602290</v>
      </c>
      <c r="BB19" s="56">
        <f>SUM(BB13:BB18)</f>
        <v>602290</v>
      </c>
      <c r="BC19" s="37" t="str">
        <f>SpellNumber($E$2,BB19)</f>
        <v>INR  Six Lakh Two Thousand Two Hundred &amp; Ninety  Only</v>
      </c>
      <c r="IE19" s="39">
        <v>4</v>
      </c>
      <c r="IF19" s="39" t="s">
        <v>44</v>
      </c>
      <c r="IG19" s="39" t="s">
        <v>52</v>
      </c>
      <c r="IH19" s="39">
        <v>10</v>
      </c>
      <c r="II19" s="39" t="s">
        <v>39</v>
      </c>
    </row>
    <row r="20" spans="1:243" s="65" customFormat="1" ht="18">
      <c r="A20" s="50" t="s">
        <v>61</v>
      </c>
      <c r="B20" s="57"/>
      <c r="C20" s="58"/>
      <c r="D20" s="59"/>
      <c r="E20" s="71" t="s">
        <v>54</v>
      </c>
      <c r="F20" s="72"/>
      <c r="G20" s="60"/>
      <c r="H20" s="61"/>
      <c r="I20" s="61"/>
      <c r="J20" s="61"/>
      <c r="K20" s="62"/>
      <c r="L20" s="63"/>
      <c r="M20" s="64"/>
      <c r="O20" s="38"/>
      <c r="P20" s="38"/>
      <c r="Q20" s="38"/>
      <c r="R20" s="38"/>
      <c r="S20" s="38"/>
      <c r="BA20" s="66">
        <f>IF(ISBLANK(F20),0,IF(E20="Excess (+)",ROUND(BA19+(BA19*F20),2),IF(E20="Less (-)",ROUND(BA19+(BA19*F20*(-1)),2),IF(E20="At Par",BA19,0))))</f>
        <v>0</v>
      </c>
      <c r="BB20" s="67">
        <f>ROUND(BA20,0)</f>
        <v>0</v>
      </c>
      <c r="BC20" s="37" t="str">
        <f>SpellNumber($E$2,BB20)</f>
        <v>INR Zero Only</v>
      </c>
      <c r="IE20" s="68"/>
      <c r="IF20" s="68"/>
      <c r="IG20" s="68"/>
      <c r="IH20" s="68"/>
      <c r="II20" s="68"/>
    </row>
    <row r="21" spans="1:243" s="65" customFormat="1" ht="18">
      <c r="A21" s="49" t="s">
        <v>62</v>
      </c>
      <c r="B21" s="49"/>
      <c r="C21" s="77" t="str">
        <f>SpellNumber($E$2,BB20)</f>
        <v>INR Zero Only</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IE21" s="68"/>
      <c r="IF21" s="68"/>
      <c r="IG21" s="68"/>
      <c r="IH21" s="68"/>
      <c r="II21" s="68"/>
    </row>
    <row r="22" ht="15"/>
    <row r="23" ht="15"/>
  </sheetData>
  <sheetProtection password="EEC8" sheet="1"/>
  <mergeCells count="8">
    <mergeCell ref="A9:BC9"/>
    <mergeCell ref="C21:BC21"/>
    <mergeCell ref="A1:L1"/>
    <mergeCell ref="A4:BC4"/>
    <mergeCell ref="A5:BC5"/>
    <mergeCell ref="A6:BC6"/>
    <mergeCell ref="A7:BC7"/>
    <mergeCell ref="B8:BC8"/>
  </mergeCells>
  <dataValidations count="19">
    <dataValidation type="list" allowBlank="1" showErrorMessage="1" sqref="E2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list" allowBlank="1" showErrorMessage="1" sqref="K13:K18">
      <formula1>"Partial Conversion,Full Conversion"</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L13 L14 L15 L16 L18 L17">
      <formula1>"INR"</formula1>
    </dataValidation>
    <dataValidation type="decimal" allowBlank="1" showErrorMessage="1" errorTitle="Invalid Entry" error="Only Numeric Values are allowed. " sqref="A13:A1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53</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2023-10-12T09:30:18Z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