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<sst xmlns="http://schemas.openxmlformats.org/spreadsheetml/2006/main" count="164" uniqueCount="72">
  <si>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</si>
  <si>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</si>
  <si>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</si>
  <si>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</si>
  <si>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</si>
  <si>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</si>
  <si>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</si>
  <si>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</si>
  <si>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</si>
  <si>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</si>
  <si>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</si>
  <si>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</si>
  <si>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</si>
  <si>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</si>
  <si>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</si>
  <si>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</si>
  <si>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</si>
  <si>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</si>
  <si>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</si>
  <si>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</si>
  <si>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</si>
  <si>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</si>
  <si>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</si>
  <si>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</si>
  <si>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</si>
  <si>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</si>
  <si>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</si>
  <si>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</si>
  <si>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</si>
  <si>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</si>
  <si>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</si>
  <si>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</si>
  <si>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</si>
  <si>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</si>
  <si>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</si>
  <si>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</si>
  <si>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</si>
  <si>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</si>
  <si>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</si>
  <si>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</si>
  <si>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</si>
  <si>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</si>
  <si>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</si>
  <si>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</si>
  <si>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</si>
  <si>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</si>
  <si>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</si>
  <si>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</si>
  <si>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</si>
  <si>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</si>
  <si>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</si>
  <si>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</si>
  <si>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</si>
  <si>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</si>
  <si>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</si>
  <si>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</si>
  <si>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</si>
  <si>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</si>
  <si>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</si>
  <si>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</si>
  <si>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Total in Figures</t>
  </si>
  <si>
    <t>Quoted Rate in Figures</t>
  </si>
  <si>
    <t>Quoted Rate in Words</t>
  </si>
  <si>
    <t>Mtr</t>
  </si>
  <si>
    <t>Nos.</t>
  </si>
  <si>
    <t>Contract No:   IIT(BHU)/IWD/</t>
  </si>
  <si>
    <t>Supply and laying  of 3.5CX185 Sqmm  Armoured Aluminium  Cable  650/1100V grade as per IS 7098(Part 1) 1988 ,PVC insulated and PVC sheathed / XLPE power cable of 1.1 kV grade of following size, direct in Existing trunch.  as required as per site. fron New CSS to Near security booth  Make- Gloster,Polycab KEI,</t>
  </si>
  <si>
    <t>Supply and laying  of 3.5CX185 Sqmm  Armoured Aluminium  Cable  650/1100V grade as per IS 7098(Part 1) 1988 ,PVC insulated and PVC sheathed / XLPE power cable of 1.1 kV grade of following size, direct in ground including excavation , sand cushioning , protective covering and refilling the trench etc. as required as per site. from security booth to Rajputtana ground Make- Gloster,Polycab KEI,</t>
  </si>
  <si>
    <t>Supplying and making end termination with brass compression gland and aluminium lugs for following size of PVC insulated and PVC sheathed / XLPE aluminium conductor cable of 1.1 kV grade as required. 3½ X 185 sq. mm (50 mm)</t>
  </si>
  <si>
    <t>Providing, laying and fixing following dia G.I. pipe (medium class) in ground complete with G.I. fittings including trenching (75 cm deep) and re-filling etc. as required 150 mm dia</t>
  </si>
  <si>
    <t xml:space="preserve">Supplying , installation testing and commissioning of 100 Amp. TPN ton existing rising main complete wit TPN disconnector FSU and HRC fuse , connection , eartihing etc. as require </t>
  </si>
  <si>
    <t>Name of Work:  BOQ for Supplying and Laying power cable to feed the power supply from new CSS to hostel fidar pilar &amp; Rajputana ground of IIT(BHU)</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</si>
</sst>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3" fillId="0" borderId="22" xfId="0" applyFont="1" applyFill="1" applyBorder="1" applyAlignment="1">
      <alignment horizontal="left" vertical="center"/>
    </xf>
    <xf numFmtId="0" fontId="41" fillId="0" borderId="22" xfId="0" applyFont="1" applyFill="1" applyBorder="1" applyAlignment="1">
      <alignment horizontal="left" vertical="top" wrapText="1"/>
    </xf>
    <xf numFmtId="0" fontId="43" fillId="0" borderId="22" xfId="0" applyFont="1" applyFill="1" applyBorder="1" applyAlignment="1">
      <alignment horizontal="left" vertical="top" wrapText="1"/>
    </xf>
    <xf numFmtId="0" fontId="43" fillId="0" borderId="22" xfId="0" applyFont="1" applyFill="1" applyBorder="1" applyAlignment="1">
      <alignment horizontal="left" vertical="top"/>
    </xf>
    <xf numFmtId="0" fontId="43" fillId="0" borderId="22" xfId="0" applyFont="1" applyFill="1" applyBorder="1" applyAlignment="1">
      <alignment vertical="top" wrapText="1"/>
    </xf>
    <xf numFmtId="0" fontId="60" fillId="0" borderId="22" xfId="0" applyFont="1" applyFill="1" applyBorder="1" applyAlignment="1">
      <alignment vertical="center" wrapText="1"/>
    </xf>
    <xf numFmtId="0" fontId="60" fillId="0" borderId="22"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
  <sheetViews>
    <sheetView showGridLines="0" zoomScale="70" zoomScaleNormal="70" zoomScalePageLayoutView="0" workbookViewId="0" topLeftCell="A11">
      <selection activeCell="A9" sqref="A9:BC9"/>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57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71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65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55</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59</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59</v>
      </c>
      <c r="IC13" s="38" t="s">
        <v>34</v>
      </c>
      <c r="IE13" s="39"/>
      <c r="IF13" s="39" t="s">
        <v>35</v>
      </c>
      <c r="IG13" s="39" t="s">
        <v>36</v>
      </c>
      <c r="IH13" s="39">
        <v>10</v>
      </c>
      <c r="II13" s="39" t="s">
        <v>37</v>
      </c>
    </row>
    <row r="14" spans="1:243" s="38" customFormat="1" ht="72" customHeight="1">
      <c r="A14" s="22">
        <v>1</v>
      </c>
      <c r="B14" s="85" t="s">
        <v>66</v>
      </c>
      <c r="C14" s="24" t="s">
        <v>38</v>
      </c>
      <c r="D14" s="75">
        <v>720</v>
      </c>
      <c r="E14" s="85" t="s">
        <v>63</v>
      </c>
      <c r="F14" s="75">
        <v>1343</v>
      </c>
      <c r="G14" s="41"/>
      <c r="H14" s="42"/>
      <c r="I14" s="40" t="s">
        <v>40</v>
      </c>
      <c r="J14" s="43">
        <f>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966960</v>
      </c>
      <c r="BB14" s="48">
        <f>BA14+SUM(N14:AZ14)</f>
        <v>966960</v>
      </c>
      <c r="BC14" s="37" t="str">
        <f>SpellNumber(L14,BB14)</f>
        <v>INR  Nine Lakh Sixty Six Thousand Nine Hundred &amp; Sixty  Only</v>
      </c>
      <c r="IA14" s="38">
        <v>1</v>
      </c>
      <c r="IB14" s="74" t="s">
        <v>66</v>
      </c>
      <c r="IC14" s="38" t="s">
        <v>38</v>
      </c>
      <c r="ID14" s="38">
        <v>720</v>
      </c>
      <c r="IE14" s="39" t="s">
        <v>63</v>
      </c>
      <c r="IF14" s="39" t="s">
        <v>42</v>
      </c>
      <c r="IG14" s="39" t="s">
        <v>36</v>
      </c>
      <c r="IH14" s="39">
        <v>123.223</v>
      </c>
      <c r="II14" s="39" t="s">
        <v>39</v>
      </c>
    </row>
    <row r="15" spans="1:243" s="38" customFormat="1" ht="74.25" customHeight="1">
      <c r="A15" s="22">
        <v>2</v>
      </c>
      <c r="B15" s="85" t="s">
        <v>67</v>
      </c>
      <c r="C15" s="24" t="s">
        <v>45</v>
      </c>
      <c r="D15" s="75">
        <v>130</v>
      </c>
      <c r="E15" s="85" t="s">
        <v>63</v>
      </c>
      <c r="F15" s="75">
        <v>1643</v>
      </c>
      <c r="G15" s="41"/>
      <c r="H15" s="41"/>
      <c r="I15" s="40" t="s">
        <v>40</v>
      </c>
      <c r="J15" s="43">
        <f>IF(I15="Less(-)",-1,1)</f>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213590</v>
      </c>
      <c r="BB15" s="48">
        <f>BA15+SUM(N15:AZ15)</f>
        <v>213590</v>
      </c>
      <c r="BC15" s="37" t="str">
        <f>SpellNumber(L15,BB15)</f>
        <v>INR  Two Lakh Thirteen Thousand Five Hundred &amp; Ninety  Only</v>
      </c>
      <c r="IA15" s="38">
        <v>2</v>
      </c>
      <c r="IB15" s="74" t="s">
        <v>67</v>
      </c>
      <c r="IC15" s="38" t="s">
        <v>45</v>
      </c>
      <c r="ID15" s="38">
        <v>130</v>
      </c>
      <c r="IE15" s="39" t="s">
        <v>63</v>
      </c>
      <c r="IF15" s="39" t="s">
        <v>35</v>
      </c>
      <c r="IG15" s="39" t="s">
        <v>46</v>
      </c>
      <c r="IH15" s="39">
        <v>10</v>
      </c>
      <c r="II15" s="39" t="s">
        <v>39</v>
      </c>
    </row>
    <row r="16" spans="1:243" s="38" customFormat="1" ht="61.5" customHeight="1">
      <c r="A16" s="22">
        <v>3</v>
      </c>
      <c r="B16" s="86" t="s">
        <v>68</v>
      </c>
      <c r="C16" s="24" t="s">
        <v>47</v>
      </c>
      <c r="D16" s="75">
        <v>8</v>
      </c>
      <c r="E16" s="87" t="s">
        <v>64</v>
      </c>
      <c r="F16" s="75">
        <v>702</v>
      </c>
      <c r="G16" s="41"/>
      <c r="H16" s="41"/>
      <c r="I16" s="40" t="s">
        <v>40</v>
      </c>
      <c r="J16" s="43">
        <f>IF(I16="Less(-)",-1,1)</f>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5616</v>
      </c>
      <c r="BB16" s="48">
        <f>BA16+SUM(N16:AZ16)</f>
        <v>5616</v>
      </c>
      <c r="BC16" s="37" t="str">
        <f>SpellNumber(L16,BB16)</f>
        <v>INR  Five Thousand Six Hundred &amp; Sixteen  Only</v>
      </c>
      <c r="IA16" s="38">
        <v>3</v>
      </c>
      <c r="IB16" s="74" t="s">
        <v>68</v>
      </c>
      <c r="IC16" s="38" t="s">
        <v>47</v>
      </c>
      <c r="ID16" s="38">
        <v>8</v>
      </c>
      <c r="IE16" s="39" t="s">
        <v>64</v>
      </c>
      <c r="IF16" s="39" t="s">
        <v>48</v>
      </c>
      <c r="IG16" s="39" t="s">
        <v>49</v>
      </c>
      <c r="IH16" s="39">
        <v>10</v>
      </c>
      <c r="II16" s="39" t="s">
        <v>39</v>
      </c>
    </row>
    <row r="17" spans="1:243" s="38" customFormat="1" ht="66" customHeight="1">
      <c r="A17" s="22">
        <v>4</v>
      </c>
      <c r="B17" s="88" t="s">
        <v>69</v>
      </c>
      <c r="C17" s="24" t="s">
        <v>50</v>
      </c>
      <c r="D17" s="75">
        <v>15</v>
      </c>
      <c r="E17" s="84" t="s">
        <v>63</v>
      </c>
      <c r="F17" s="75">
        <v>1183</v>
      </c>
      <c r="G17" s="41"/>
      <c r="H17" s="41"/>
      <c r="I17" s="40" t="s">
        <v>40</v>
      </c>
      <c r="J17" s="43">
        <f>IF(I17="Less(-)",-1,1)</f>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17745</v>
      </c>
      <c r="BB17" s="48">
        <f>BA17+SUM(N17:AZ17)</f>
        <v>17745</v>
      </c>
      <c r="BC17" s="37" t="str">
        <f>SpellNumber(L17,BB17)</f>
        <v>INR  Seventeen Thousand Seven Hundred &amp; Forty Five  Only</v>
      </c>
      <c r="IA17" s="38">
        <v>4</v>
      </c>
      <c r="IB17" s="74" t="s">
        <v>69</v>
      </c>
      <c r="IC17" s="38" t="s">
        <v>50</v>
      </c>
      <c r="ID17" s="38">
        <v>15</v>
      </c>
      <c r="IE17" s="39" t="s">
        <v>63</v>
      </c>
      <c r="IF17" s="39" t="s">
        <v>42</v>
      </c>
      <c r="IG17" s="39" t="s">
        <v>36</v>
      </c>
      <c r="IH17" s="39">
        <v>123.223</v>
      </c>
      <c r="II17" s="39" t="s">
        <v>39</v>
      </c>
    </row>
    <row r="18" spans="1:243" s="38" customFormat="1" ht="65.25" customHeight="1">
      <c r="A18" s="22">
        <v>5</v>
      </c>
      <c r="B18" s="89" t="s">
        <v>70</v>
      </c>
      <c r="C18" s="24" t="s">
        <v>51</v>
      </c>
      <c r="D18" s="75">
        <v>1</v>
      </c>
      <c r="E18" s="90" t="s">
        <v>64</v>
      </c>
      <c r="F18" s="75">
        <v>7050</v>
      </c>
      <c r="G18" s="41"/>
      <c r="H18" s="41"/>
      <c r="I18" s="40" t="s">
        <v>40</v>
      </c>
      <c r="J18" s="43">
        <f>IF(I18="Less(-)",-1,1)</f>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9"/>
      <c r="AV18" s="46"/>
      <c r="AW18" s="46"/>
      <c r="AX18" s="46"/>
      <c r="AY18" s="46"/>
      <c r="AZ18" s="46"/>
      <c r="BA18" s="47">
        <f>total_amount_ba($B$2,$D$2,D18,F18,J18,K18,M18)</f>
        <v>7050</v>
      </c>
      <c r="BB18" s="48">
        <f>BA18+SUM(N18:AZ18)</f>
        <v>7050</v>
      </c>
      <c r="BC18" s="37" t="str">
        <f>SpellNumber(L18,BB18)</f>
        <v>INR  Seven Thousand  &amp;Fifty  Only</v>
      </c>
      <c r="IA18" s="38">
        <v>5</v>
      </c>
      <c r="IB18" s="74" t="s">
        <v>70</v>
      </c>
      <c r="IC18" s="38" t="s">
        <v>51</v>
      </c>
      <c r="ID18" s="38">
        <v>1</v>
      </c>
      <c r="IE18" s="39" t="s">
        <v>64</v>
      </c>
      <c r="IF18" s="39" t="s">
        <v>43</v>
      </c>
      <c r="IG18" s="39" t="s">
        <v>44</v>
      </c>
      <c r="IH18" s="39">
        <v>213</v>
      </c>
      <c r="II18" s="39" t="s">
        <v>39</v>
      </c>
    </row>
    <row r="19" spans="1:243" s="38" customFormat="1" ht="48" customHeight="1">
      <c r="A19" s="50" t="s">
        <v>60</v>
      </c>
      <c r="B19" s="51"/>
      <c r="C19" s="52"/>
      <c r="D19" s="53"/>
      <c r="E19" s="53"/>
      <c r="F19" s="53"/>
      <c r="G19" s="53"/>
      <c r="H19" s="54"/>
      <c r="I19" s="54"/>
      <c r="J19" s="54"/>
      <c r="K19" s="54"/>
      <c r="L19" s="55"/>
      <c r="BA19" s="56">
        <f>SUM(BA13:BA18)</f>
        <v>1210961</v>
      </c>
      <c r="BB19" s="57">
        <f>SUM(BB13:BB18)</f>
        <v>1210961</v>
      </c>
      <c r="BC19" s="37" t="str">
        <f>SpellNumber($E$2,BB19)</f>
        <v>INR  Twelve Lakh Ten Thousand Nine Hundred &amp; Sixty One  Only</v>
      </c>
      <c r="IE19" s="39">
        <v>4</v>
      </c>
      <c r="IF19" s="39" t="s">
        <v>43</v>
      </c>
      <c r="IG19" s="39" t="s">
        <v>52</v>
      </c>
      <c r="IH19" s="39">
        <v>10</v>
      </c>
      <c r="II19" s="39" t="s">
        <v>39</v>
      </c>
    </row>
    <row r="20" spans="1:243" s="66" customFormat="1" ht="18">
      <c r="A20" s="51" t="s">
        <v>61</v>
      </c>
      <c r="B20" s="58"/>
      <c r="C20" s="59"/>
      <c r="D20" s="60"/>
      <c r="E20" s="72" t="s">
        <v>54</v>
      </c>
      <c r="F20" s="73"/>
      <c r="G20" s="61"/>
      <c r="H20" s="62"/>
      <c r="I20" s="62"/>
      <c r="J20" s="62"/>
      <c r="K20" s="63"/>
      <c r="L20" s="64"/>
      <c r="M20" s="65"/>
      <c r="O20" s="38"/>
      <c r="P20" s="38"/>
      <c r="Q20" s="38"/>
      <c r="R20" s="38"/>
      <c r="S20" s="38"/>
      <c r="BA20" s="67">
        <f>IF(ISBLANK(F20),0,IF(E20="Excess (+)",ROUND(BA19+(BA19*F20),2),IF(E20="Less (-)",ROUND(BA19+(BA19*F20*(-1)),2),IF(E20="At Par",BA19,0))))</f>
        <v>0</v>
      </c>
      <c r="BB20" s="68">
        <f>ROUND(BA20,0)</f>
        <v>0</v>
      </c>
      <c r="BC20" s="37" t="str">
        <f>SpellNumber($E$2,BB20)</f>
        <v>INR Zero Only</v>
      </c>
      <c r="IE20" s="69"/>
      <c r="IF20" s="69"/>
      <c r="IG20" s="69"/>
      <c r="IH20" s="69"/>
      <c r="II20" s="69"/>
    </row>
    <row r="21" spans="1:243" s="66" customFormat="1" ht="18">
      <c r="A21" s="50" t="s">
        <v>62</v>
      </c>
      <c r="B21" s="50"/>
      <c r="C21" s="77" t="str">
        <f>SpellNumber($E$2,BB20)</f>
        <v>INR Zero Only</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IE21" s="69"/>
      <c r="IF21" s="69"/>
      <c r="IG21" s="69"/>
      <c r="IH21" s="69"/>
      <c r="II21" s="69"/>
    </row>
    <row r="22" ht="15"/>
    <row r="23" ht="15"/>
  </sheetData>
  <sheetProtection password="EEC8" sheet="1"/>
  <mergeCells count="8">
    <mergeCell ref="A9:BC9"/>
    <mergeCell ref="C21:BC21"/>
    <mergeCell ref="A1:L1"/>
    <mergeCell ref="A4:BC4"/>
    <mergeCell ref="A5:BC5"/>
    <mergeCell ref="A6:BC6"/>
    <mergeCell ref="A7:BC7"/>
    <mergeCell ref="B8:BC8"/>
  </mergeCells>
  <dataValidations count="20">
    <dataValidation type="list" allowBlank="1" showErrorMessage="1" sqref="E2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allowBlank="1" showInputMessage="1" showErrorMessage="1" promptTitle="Item Description" prompt="Please enter Item Description in text" sqref="B1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
      <formula1>IF(E20="Select",-1,IF(E20="At Par",0,0))</formula1>
      <formula2>IF(E20="Select",-1,IF(E20="At Par",0,0.99))</formula2>
    </dataValidation>
    <dataValidation type="list" allowBlank="1" showInputMessage="1" showErrorMessage="1" sqref="L18 L16 L13 L14 L15 L17">
      <formula1>"INR"</formula1>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type="list" allowBlank="1" showErrorMessage="1" sqref="K13:K18">
      <formula1>"Partial Conversion,Full Conversion"</formula1>
      <formula2>0</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decimal" allowBlank="1" showErrorMessage="1" errorTitle="Invalid Entry" error="Only Numeric Values are allowed. " sqref="A13:A1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53</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2023-07-04T10:59:44Z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