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380" windowHeight="8190"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<sst xmlns="http://schemas.openxmlformats.org/spreadsheetml/2006/main" count="548" uniqueCount="169">
  <si>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</si>
  <si>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</si>
  <si>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</si>
  <si>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</si>
  <si>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</si>
  <si>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</si>
  <si>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</si>
  <si>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</si>
  <si>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</si>
  <si>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</si>
  <si>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</si>
  <si>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</si>
  <si>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</si>
  <si>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</si>
  <si>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</si>
  <si>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</si>
  <si>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</si>
  <si>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</si>
  <si>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</si>
  <si>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</si>
  <si>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</si>
  <si>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</si>
  <si>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</si>
  <si>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</si>
  <si>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</si>
  <si>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</si>
  <si>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</si>
  <si>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</si>
  <si>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</si>
  <si>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</si>
  <si>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</si>
  <si>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</si>
  <si>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</si>
  <si>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</si>
  <si>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</si>
  <si>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</si>
  <si>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</si>
  <si>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</si>
  <si>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</si>
  <si>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</si>
  <si>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</si>
  <si>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</si>
  <si>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</si>
  <si>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</si>
  <si>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</si>
  <si>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</si>
  <si>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</si>
  <si>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</si>
  <si>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</si>
  <si>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</si>
  <si>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</si>
  <si>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</si>
  <si>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</si>
  <si>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</si>
  <si>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</si>
  <si>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</si>
  <si>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</si>
  <si>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</si>
  <si>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</si>
  <si>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</si>
  <si>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</si>
  <si>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</si>
  <si>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</si>
  <si>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</si>
  <si>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</si>
  <si>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</si>
  <si>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</si>
  <si>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</si>
  <si>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</si>
  <si>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</si>
  <si>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</si>
  <si>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</si>
  <si>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</si>
  <si>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</si>
  <si>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</si>
  <si>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</si>
  <si>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</si>
  <si>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</si>
  <si>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</si>
  <si>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</si>
  <si>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</si>
  <si>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</si>
  <si>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</si>
  <si>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</si>
  <si>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</si>
  <si>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</si>
  <si>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</si>
  <si>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</si>
  <si>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</si>
  <si>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</si>
  <si>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</si>
  <si>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</si>
  <si>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</si>
  <si>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</si>
  <si>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</si>
  <si>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</si>
  <si>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</si>
  <si>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</si>
  <si>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</si>
  <si>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</si>
  <si>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</si>
  <si>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Providing and Displaying Zinnia hybrid double in different colour well developed fresh &amp; healthy 30 to 45 cm ht. (3 to 4 in each pot) full bloom in 25 cm Earthen Pot/Plastic Pot and as per direction of the officer-in-charge. (4.86)</t>
  </si>
  <si>
    <t>Providing and Displaying Gaillardia double hybrid variety well developed 30 to 45 cm ht 20 to 30 fresh &amp; healthy flower with green painted bamboo stick in 25 cm Earthen Pot/Plastic Pot and as per direction of the officer-in-charge. (4.75)</t>
  </si>
  <si>
    <t>Providing and Displaying Portulaca hybrid in different colour with bloom well developed fresh &amp; healthy in 20 cm Earthen Pot/Plastic Pot and as per direction of the officer-in-charge. (4.79)</t>
  </si>
  <si>
    <t>Providing and displaying of Areca Palm having ht. 1.80 m to 2.10 m with 8 to 10 suckers, well developed, fresh and healthy with lush green foliage in 30 cm size of Earthen pot/Plastic pot &amp; as per direction of the officer-in-charge. (3.21)</t>
  </si>
  <si>
    <t>Providing and displaying of Croton golden (Broad Leaves) having ht. 60 cm to 75 cm with 3 to 4 branches, well developed, fresh and healthy leaves in 25 cm size of Earthen pot/Plastic pot. &amp; as per direction of the officer-in-charge. (3.32)</t>
  </si>
  <si>
    <t>Providing and displaying of Dracaena song of India specimen (three in one), having ht. 60 cm &amp; above, well developed, fresh and healthy with good foliage in 25 cm size of Earthen pot/Plastic pot &amp; as per direction of the officer-in-charge. (3.45)</t>
  </si>
  <si>
    <t>Providing and displaying of Syngonium golden mounted on moss stick 90 cm ht., 3 to 4 s placed in each pot at equal distance, well developed with full of fresh &amp; healthy leaves from bottom to top in 25 cm size of Earthen pot/Plastic pot &amp; as per direction of the officer-in-charge. (3.91)</t>
  </si>
  <si>
    <t>Providing and Displaying Adenium Obesum grafted well developed with fresh &amp; healthy 30 to 60 cm ht. in 25 cm size Earthen Pot/ Plastic Pot as per direction of the officer-in-charge. (5.5)</t>
  </si>
  <si>
    <t>Providing and stacking of Bottle palm of ht. 210-240 cm bottom girth 30-35 cm well developed in big HDPE bags. (7.11)</t>
  </si>
  <si>
    <t>Providing and Displaying Golden Bottle brush Topiary well developed with fresh &amp; healthy foliage 5 to 6 big ball 115 to 180 cm ht in 40 cm Cement Pot as per direction of the officer-in-charge. (5.33)</t>
  </si>
  <si>
    <t>Providing and Displaying Topiary of Ficus Panda well developed with fresh&amp; healthy foliage with 3 to 4 Ball and 60 to 75 cm spread each Ball, 135 to150 cm ht., in 35 cm Cement Tray /Cement Pot as per direction of the officer-in-charge. (5.40)</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</si>
  <si>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</si>
  <si>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</si>
  <si>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</si>
  <si>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</si>
  <si>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</si>
  <si>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</si>
  <si>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</si>
  <si>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</si>
  <si>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</si>
  <si>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</si>
  <si>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</si>
  <si>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Demolishing cement concrete manually/ by mechanical means including disposal of material within 50 metres lead as per direction of Engineer - in - charge.
Nominal concrete 1:3:6 or richer mix (i/c equivalent design mix) (15.2.1)</t>
  </si>
  <si>
    <t>Demolishing brick work manually / by mechanical means including stacking of serviceable material and disposal of unserviceable material within 50 metres lead as per direction of Engineer-in-charge:     
In cement mortar  (15.7.4)</t>
  </si>
  <si>
    <t>Half brick masonry with common burnt clay F.P.S. (non modular) bricks of class designation 75 in superstructure above plinth level up to floor V level  :
Cement mortar 1:4 (1 Cement : 4 coarse sand) (6.13.2)</t>
  </si>
  <si>
    <r>
      <t xml:space="preserve">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 3 graded stone aggregate 20 mm nominal size). </t>
    </r>
    <r>
      <rPr>
        <b/>
        <sz val="10"/>
        <rFont val="Times New Roman"/>
        <family val="1"/>
      </rPr>
      <t>(5.3)</t>
    </r>
  </si>
  <si>
    <t>Steel reinforcement for R.C.C. work including straightening, cutting, bending, placing in position and binding all complete upto plinth level.
Thermo-Mechanically Treated bars of grade Fe-500D or more. (5.22.6)</t>
  </si>
  <si>
    <t>Centering and shuttering including strutting, propping etc. and  removal of form for:
Suspended floors, roofs, landings, balconies and access platform. (5.9.3)</t>
  </si>
  <si>
    <t>Providing and fixing 18mm thick gang saw cut mirror polished (premoulded and prepolished) machine cut for kitchen platforms, vanity counters, window sills,  facias and similar locations of required size of approved shade, colour and texture laid over 20mm thick base cement mortar 1:4 (1 Cement : 4 coarse sand) with joints treated with white cement ,mixed with matching pigment, epoxy touch ups, including rubbing ,curing, moulding and polishing to edge to give high gloss finish etc. complete at all levels.
Granite of any colour and shade
Area of slab over 0.50 sqm (8.2.2.2)</t>
  </si>
  <si>
    <r>
      <t xml:space="preserve">Dismantling old plaster or skirting raking out joints and cleaning the surface for plaster including disposal of rubbish to the dumping ground within 50 metres lead. </t>
    </r>
    <r>
      <rPr>
        <b/>
        <sz val="10"/>
        <rFont val="Times New Roman"/>
        <family val="1"/>
      </rPr>
      <t>(15.56)</t>
    </r>
  </si>
  <si>
    <t xml:space="preserve">12 mm cement plaster of mix : 
1:6 (1 cement : 6 coarse sand)   (13.4.2)    </t>
  </si>
  <si>
    <t>Providing and laying in position cement concrete of specified grade excluding the cost of centering and shuttering - All work up to plinth level :
1:2:4 (1 cement : 2 coarse sand (zone-III) : 4 graded stone aggregate 20 mm nominal size) (4.1.3)</t>
  </si>
  <si>
    <t>Providing and fixing soil, waste and vent pipes : 
100 mm dia. 
Centrifugally cast (spun) iron socket &amp; spigot (S&amp;S) pipe as per IS: 3989 (17.35.1.2)</t>
  </si>
  <si>
    <t xml:space="preserve">Providing lead caulked joints to sand cast iron/centrifugally cast (spun) iron pipes and fittings of diameter:    
100 mm  (17.58.1)               </t>
  </si>
  <si>
    <t>Providing and fixing collar : 
100 mm  
Sand cast iron S&amp;S as per IS - 3989 (17.57.1.2)</t>
  </si>
  <si>
    <t>Providing and fixing bend of required degree with access door, insertion rubber washer 3 mm thick, bolts and nuts complete.       
100 mm  
Sand cast iron S&amp;S as per IS:- 3989 (17.38.1.2)</t>
  </si>
  <si>
    <t>Providing and fixing plain bend of required degree.              
100 mm  
Sand cast iron S&amp;S as per IS: - 3989 (17.39.1.2)</t>
  </si>
  <si>
    <t>Providing and fixing single equal plain junction of required  degree.         
100x100x100mm                                                   
Sand cast iron S&amp;S as per IS: - 3989 (17.44.1.2)</t>
  </si>
  <si>
    <t>Providing and fixing trap of self cleansing design with screwed down or hinged grating with or without vent arm complete, including cost of cutting and making good the walls and floors :
100 mm inlet and 100 mm outlet</t>
  </si>
  <si>
    <r>
      <t>Providing and fixing 100mm sand cast Iron grating for gully trap.</t>
    </r>
    <r>
      <rPr>
        <b/>
        <sz val="10"/>
        <rFont val="Times New Roman"/>
        <family val="1"/>
      </rPr>
      <t>(17.29)</t>
    </r>
  </si>
  <si>
    <t>Providing and fixing water closet squatting pan ( Indian type W.C. pan ) with 100mm sand cast Iron P or S trap, 10 litre low level white P.V.C. flushing cistern with manually controlled device (handle lever) conforming to IS : 7231, with all fittings and fixtures complete including cutting and making good the walls and floors wherever required.:
White Vitreous china Orissa pattern W.C. pan.of size 580x440mm with integral type foot rests. (17.1.1)</t>
  </si>
  <si>
    <t xml:space="preserve">Providing and fixing white vitreous china pedestal type water closet (European type W.C. pan) with seat and lid, 10 litre low level white P.V.C. flushing cistern with manually controlled device (handle lever), conforming to IS : 7231, with all fittings and fixtures complete including cutting and making good the walls and floors wherever required : 
W.C. pan with ISI marked white solid plastic seat and lid (17.2.1)                                                     </t>
  </si>
  <si>
    <t xml:space="preserve">Providing and fixing wash basin with C.I. brackets, 15 mm C.P. brass pillar taps, 32 mm C.P. brass waste of standard pattern,  including  painting of fittings and brackets, cutting and making good the walls wherever require :  
White Vitreous China Wash basin size 630x450 mm with a single 15 mm C.P. brass pillar tap (17.7.2)           </t>
  </si>
  <si>
    <t>Providing and fixing P.V.C. waste pipe for sink or wash basin including P.V.C. waste fittings complete.
Semi rigid pipe 
32 mm dia (17.28.1.1)</t>
  </si>
  <si>
    <r>
      <t xml:space="preserve">Providing and fixing 600x450 mm beveled edge mirror of superior glass (of approved quality) complete with 6 mm thick hard board ground fixed to wooden cleats with C.P. brass screws and washers complete. </t>
    </r>
    <r>
      <rPr>
        <b/>
        <sz val="10"/>
        <rFont val="Times New Roman"/>
        <family val="1"/>
      </rPr>
      <t>(17.31)</t>
    </r>
  </si>
  <si>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(1cement : 3 coarse sand ) finished with a floating coat of neat cement and making necessary channels for the drain etc. complete.</t>
  </si>
  <si>
    <t>Providing and fixing G.I. pipes complete with G.I. fittings and clamps,including cutting and making good the walls etc.
Internal work - exposed on wall 
(a) 15mm dia. nominal bore  (18.10.1)</t>
  </si>
  <si>
    <r>
      <rPr>
        <b/>
        <sz val="10"/>
        <rFont val="Times New Roman"/>
        <family val="1"/>
      </rPr>
      <t>(b)</t>
    </r>
    <r>
      <rPr>
        <sz val="10"/>
        <rFont val="Times New Roman"/>
        <family val="1"/>
      </rPr>
      <t xml:space="preserve"> 25mm dia. nominal bore </t>
    </r>
    <r>
      <rPr>
        <b/>
        <sz val="10"/>
        <rFont val="Times New Roman"/>
        <family val="1"/>
      </rPr>
      <t>(18.10.3)</t>
    </r>
  </si>
  <si>
    <t>Providing and fixing C.P. brass bib cock of approved quality conforming to IS:8931 
a) 15 mm nominal bore (18.49.1)</t>
  </si>
  <si>
    <t>Providing and fixing C.P. brass stop cock (concealed)  of standard design  and of approved make conforming to IS:8931
a) 15 mm nominal bore (18.52.1)</t>
  </si>
  <si>
    <r>
      <t xml:space="preserve">Providing and fixing PTMT swivelling shower, 15 mm nominal bore,
weighing not less than 40 gms </t>
    </r>
    <r>
      <rPr>
        <b/>
        <sz val="10"/>
        <rFont val="Times New Roman"/>
        <family val="1"/>
      </rPr>
      <t>(18.64)</t>
    </r>
  </si>
  <si>
    <r>
      <t xml:space="preserve">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 </t>
    </r>
    <r>
      <rPr>
        <b/>
        <sz val="10"/>
        <rFont val="Times New Roman"/>
        <family val="1"/>
      </rPr>
      <t>(11.37)</t>
    </r>
  </si>
  <si>
    <r>
      <t>Removing dry or oil bound distemper, water proofing cement paint and the like by scrapping, sand papering and preparing the surface smooth including necessary repairs to scratches etc. complete.</t>
    </r>
    <r>
      <rPr>
        <b/>
        <sz val="10"/>
        <rFont val="Times New Roman"/>
        <family val="1"/>
      </rPr>
      <t xml:space="preserve"> (13.91)</t>
    </r>
  </si>
  <si>
    <r>
      <t>Providing and applying white cement based putty of average thickness 1mm, of approved brand and manufacturer, over the plastered wall surface to prepare the surface even and smooth complete.</t>
    </r>
    <r>
      <rPr>
        <b/>
        <sz val="10"/>
        <rFont val="Times New Roman"/>
        <family val="1"/>
      </rPr>
      <t xml:space="preserve"> (13.80)</t>
    </r>
  </si>
  <si>
    <t xml:space="preserve">Distempering with oil bound washable distemper of approved brand and manufacture to give an even shade        
New work (two or more coats) over and including water thinnable priming coat with cement primer  (13.41.1)              </t>
  </si>
  <si>
    <t>Finishing walls with Acrylic Smooth exterior paint of required shade:
Old work (One or more coat applied @ 0.90 ltr/10 sqm). (13.111.2)</t>
  </si>
  <si>
    <t>Painting with synthetic enamel paint of approved brand and manufacture of required colour to give an even shade :
One or more coats on old work (13.99.1)</t>
  </si>
  <si>
    <t>Providing and fixing kitchen sink with C.I. brackets, C.P. brass chain with rubber plug, 40 mm C.P. brass waste complete, including painting the fittings and brackets, cutting and making good the walls wherever required:
White glazed fire clay kitchen sink of size 600x450x 250 mm (17.9.1)</t>
  </si>
  <si>
    <r>
      <t>Carriage of Malba</t>
    </r>
    <r>
      <rPr>
        <b/>
        <sz val="10"/>
        <rFont val="Times New Roman"/>
        <family val="1"/>
      </rPr>
      <t xml:space="preserve"> (approved rate)</t>
    </r>
  </si>
  <si>
    <t>cum</t>
  </si>
  <si>
    <t xml:space="preserve">cum         </t>
  </si>
  <si>
    <t>kg</t>
  </si>
  <si>
    <t>metre</t>
  </si>
  <si>
    <t xml:space="preserve">Nos. </t>
  </si>
  <si>
    <t>Nos.</t>
  </si>
  <si>
    <t>trip</t>
  </si>
  <si>
    <t>Name of Work: Renovation of the Warden Quarter Old G-17, Hyderabad Colony, (allotted to Dr. Gauhar Abbas) IIT(BHU)</t>
  </si>
  <si>
    <t>Contract No:  IIT(BHU)/IWD/CT-25/2022-23/602 Dated 21.07.2022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</si>
</sst>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hair"/>
    </border>
    <border>
      <left style="thin"/>
      <right style="thin"/>
      <top style="thin"/>
      <bottom style="thin"/>
    </border>
    <border>
      <left style="thin"/>
      <right style="thin"/>
      <top style="hair"/>
      <bottom style="thin"/>
    </border>
    <border>
      <left style="thin"/>
      <right style="thin"/>
      <top style="hair"/>
      <bottom style="hair"/>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0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80"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0" fontId="25" fillId="0" borderId="21" xfId="0" applyFont="1" applyBorder="1" applyAlignment="1">
      <alignment horizontal="left" vertical="top" wrapText="1"/>
    </xf>
    <xf numFmtId="0" fontId="25" fillId="0" borderId="21" xfId="0" applyFont="1" applyBorder="1" applyAlignment="1">
      <alignment horizontal="justify" vertical="top" wrapText="1"/>
    </xf>
    <xf numFmtId="0" fontId="25" fillId="0" borderId="21" xfId="0" applyFont="1" applyBorder="1" applyAlignment="1">
      <alignment horizontal="justify" vertical="top" wrapText="1" shrinkToFit="1"/>
    </xf>
    <xf numFmtId="0" fontId="25" fillId="0" borderId="22" xfId="0" applyFont="1" applyBorder="1" applyAlignment="1">
      <alignment horizontal="justify" vertical="top" wrapText="1" shrinkToFit="1"/>
    </xf>
    <xf numFmtId="0" fontId="25" fillId="0" borderId="22" xfId="0" applyFont="1" applyBorder="1" applyAlignment="1">
      <alignment horizontal="justify" vertical="top" wrapText="1"/>
    </xf>
    <xf numFmtId="0" fontId="25" fillId="0" borderId="23" xfId="0" applyFont="1" applyBorder="1" applyAlignment="1">
      <alignment horizontal="justify" vertical="top" wrapText="1"/>
    </xf>
    <xf numFmtId="2" fontId="25" fillId="0" borderId="23" xfId="0" applyNumberFormat="1" applyFont="1" applyBorder="1" applyAlignment="1">
      <alignment horizontal="center" wrapText="1"/>
    </xf>
    <xf numFmtId="2" fontId="25" fillId="0" borderId="22" xfId="0" applyNumberFormat="1" applyFont="1" applyBorder="1" applyAlignment="1">
      <alignment horizontal="center" wrapText="1"/>
    </xf>
    <xf numFmtId="1" fontId="25" fillId="0" borderId="23" xfId="0" applyNumberFormat="1" applyFont="1" applyBorder="1" applyAlignment="1">
      <alignment horizontal="center" wrapText="1"/>
    </xf>
    <xf numFmtId="1" fontId="25" fillId="0" borderId="22" xfId="0" applyNumberFormat="1" applyFont="1" applyBorder="1" applyAlignment="1">
      <alignment horizontal="center" wrapText="1"/>
    </xf>
    <xf numFmtId="2" fontId="25" fillId="0" borderId="24" xfId="0" applyNumberFormat="1" applyFont="1" applyBorder="1" applyAlignment="1">
      <alignment horizontal="center" wrapText="1"/>
    </xf>
    <xf numFmtId="0" fontId="25" fillId="0" borderId="23" xfId="0" applyFont="1" applyBorder="1" applyAlignment="1">
      <alignment horizontal="center" wrapText="1"/>
    </xf>
    <xf numFmtId="0" fontId="25" fillId="0" borderId="23" xfId="0" applyFont="1" applyBorder="1" applyAlignment="1">
      <alignment horizontal="center" wrapText="1" shrinkToFit="1"/>
    </xf>
    <xf numFmtId="0" fontId="25" fillId="0" borderId="22" xfId="0" applyFont="1" applyBorder="1" applyAlignment="1">
      <alignment horizontal="center" wrapText="1" shrinkToFit="1"/>
    </xf>
    <xf numFmtId="0" fontId="25" fillId="0" borderId="22" xfId="0" applyFont="1" applyBorder="1" applyAlignment="1">
      <alignment horizontal="center" wrapText="1"/>
    </xf>
    <xf numFmtId="0" fontId="25" fillId="0" borderId="24" xfId="0" applyFont="1" applyBorder="1" applyAlignment="1">
      <alignment horizontal="center" wrapText="1"/>
    </xf>
    <xf numFmtId="0" fontId="25" fillId="0" borderId="22" xfId="0" applyFont="1" applyBorder="1" applyAlignment="1">
      <alignment horizontal="left" wrapText="1" shrinkToFit="1"/>
    </xf>
    <xf numFmtId="2" fontId="25" fillId="0" borderId="23" xfId="0" applyNumberFormat="1" applyFont="1" applyBorder="1" applyAlignment="1">
      <alignment horizontal="right" wrapText="1"/>
    </xf>
    <xf numFmtId="2" fontId="25" fillId="0" borderId="23" xfId="0" applyNumberFormat="1" applyFont="1" applyBorder="1" applyAlignment="1">
      <alignment horizontal="right" wrapText="1" shrinkToFit="1"/>
    </xf>
    <xf numFmtId="2" fontId="25" fillId="0" borderId="22" xfId="0" applyNumberFormat="1" applyFont="1" applyBorder="1" applyAlignment="1">
      <alignment horizontal="right" wrapText="1" shrinkToFit="1"/>
    </xf>
    <xf numFmtId="2" fontId="25" fillId="0" borderId="22" xfId="0" applyNumberFormat="1" applyFont="1" applyBorder="1" applyAlignment="1">
      <alignment horizontal="right" wrapText="1"/>
    </xf>
    <xf numFmtId="2" fontId="25" fillId="0" borderId="24" xfId="0" applyNumberFormat="1" applyFont="1" applyBorder="1" applyAlignment="1">
      <alignment horizontal="right"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5"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3"/>
  <sheetViews>
    <sheetView showGridLines="0" zoomScale="90" zoomScaleNormal="90" zoomScalePageLayoutView="0" workbookViewId="0" topLeftCell="A1">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3.8515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102" t="str">
        <f>B2&amp;" BoQ"</f>
        <v>Percentage BoQ</v>
      </c>
      <c r="B1" s="102"/>
      <c r="C1" s="102"/>
      <c r="D1" s="102"/>
      <c r="E1" s="102"/>
      <c r="F1" s="102"/>
      <c r="G1" s="102"/>
      <c r="H1" s="102"/>
      <c r="I1" s="102"/>
      <c r="J1" s="102"/>
      <c r="K1" s="102"/>
      <c r="L1" s="102"/>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103" t="s">
        <v>69</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IE4" s="10"/>
      <c r="IF4" s="10"/>
      <c r="IG4" s="10"/>
      <c r="IH4" s="10"/>
      <c r="II4" s="10"/>
    </row>
    <row r="5" spans="1:243" s="9" customFormat="1" ht="36" customHeight="1">
      <c r="A5" s="103" t="s">
        <v>167</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IE5" s="10"/>
      <c r="IF5" s="10"/>
      <c r="IG5" s="10"/>
      <c r="IH5" s="10"/>
      <c r="II5" s="10"/>
    </row>
    <row r="6" spans="1:243" s="9" customFormat="1" ht="27" customHeight="1">
      <c r="A6" s="103" t="s">
        <v>168</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IE6" s="10"/>
      <c r="IF6" s="10"/>
      <c r="IG6" s="10"/>
      <c r="IH6" s="10"/>
      <c r="II6" s="10"/>
    </row>
    <row r="7" spans="1:243" s="9" customFormat="1" ht="15" hidden="1">
      <c r="A7" s="104" t="s">
        <v>7</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IE7" s="10"/>
      <c r="IF7" s="10"/>
      <c r="IG7" s="10"/>
      <c r="IH7" s="10"/>
      <c r="II7" s="10"/>
    </row>
    <row r="8" spans="1:243" s="12" customFormat="1" ht="60">
      <c r="A8" s="11" t="s">
        <v>66</v>
      </c>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IE8" s="13"/>
      <c r="IF8" s="13"/>
      <c r="IG8" s="13"/>
      <c r="IH8" s="13"/>
      <c r="II8" s="13"/>
    </row>
    <row r="9" spans="1:243" s="14" customFormat="1" ht="15">
      <c r="A9" s="100" t="s">
        <v>8</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79</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81</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81</v>
      </c>
      <c r="IC13" s="38" t="s">
        <v>34</v>
      </c>
      <c r="IE13" s="39"/>
      <c r="IF13" s="39" t="s">
        <v>35</v>
      </c>
      <c r="IG13" s="39" t="s">
        <v>36</v>
      </c>
      <c r="IH13" s="39">
        <v>10</v>
      </c>
      <c r="II13" s="39" t="s">
        <v>37</v>
      </c>
    </row>
    <row r="14" spans="1:243" s="38" customFormat="1" ht="53.25" customHeight="1">
      <c r="A14" s="22">
        <v>1</v>
      </c>
      <c r="B14" s="78" t="s">
        <v>123</v>
      </c>
      <c r="C14" s="24" t="s">
        <v>38</v>
      </c>
      <c r="D14" s="84">
        <v>1</v>
      </c>
      <c r="E14" s="89" t="s">
        <v>160</v>
      </c>
      <c r="F14" s="95">
        <v>1737.45</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1737.45</v>
      </c>
      <c r="BB14" s="48">
        <f aca="true" t="shared" si="2" ref="BB14:BB24">BA14+SUM(N14:AZ14)</f>
        <v>1737.45</v>
      </c>
      <c r="BC14" s="37" t="str">
        <f aca="true" t="shared" si="3" ref="BC14:BC24">SpellNumber(L14,BB14)</f>
        <v>INR  One Thousand Seven Hundred &amp; Thirty Seven  and Paise Forty Five Only</v>
      </c>
      <c r="IA14" s="38">
        <v>1</v>
      </c>
      <c r="IB14" s="77" t="s">
        <v>86</v>
      </c>
      <c r="IC14" s="38" t="s">
        <v>38</v>
      </c>
      <c r="ID14" s="38">
        <v>1446</v>
      </c>
      <c r="IE14" s="39" t="s">
        <v>82</v>
      </c>
      <c r="IF14" s="39" t="s">
        <v>42</v>
      </c>
      <c r="IG14" s="39" t="s">
        <v>36</v>
      </c>
      <c r="IH14" s="39">
        <v>123.223</v>
      </c>
      <c r="II14" s="39" t="s">
        <v>39</v>
      </c>
    </row>
    <row r="15" spans="1:243" s="38" customFormat="1" ht="49.5" customHeight="1">
      <c r="A15" s="22">
        <v>2</v>
      </c>
      <c r="B15" s="79" t="s">
        <v>124</v>
      </c>
      <c r="C15" s="24" t="s">
        <v>43</v>
      </c>
      <c r="D15" s="84">
        <v>1</v>
      </c>
      <c r="E15" s="89" t="s">
        <v>160</v>
      </c>
      <c r="F15" s="95">
        <v>1469.9</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1469.9</v>
      </c>
      <c r="BB15" s="48">
        <f t="shared" si="2"/>
        <v>1469.9</v>
      </c>
      <c r="BC15" s="37" t="str">
        <f t="shared" si="3"/>
        <v>INR  One Thousand Four Hundred &amp; Sixty Nine  and Paise Ninety Only</v>
      </c>
      <c r="IA15" s="38">
        <v>2</v>
      </c>
      <c r="IB15" s="77" t="s">
        <v>87</v>
      </c>
      <c r="IC15" s="38" t="s">
        <v>43</v>
      </c>
      <c r="ID15" s="38">
        <v>482</v>
      </c>
      <c r="IE15" s="39" t="s">
        <v>82</v>
      </c>
      <c r="IF15" s="39" t="s">
        <v>44</v>
      </c>
      <c r="IG15" s="39" t="s">
        <v>45</v>
      </c>
      <c r="IH15" s="39">
        <v>213</v>
      </c>
      <c r="II15" s="39" t="s">
        <v>39</v>
      </c>
    </row>
    <row r="16" spans="1:243" s="38" customFormat="1" ht="45" customHeight="1">
      <c r="A16" s="22">
        <v>3</v>
      </c>
      <c r="B16" s="80" t="s">
        <v>125</v>
      </c>
      <c r="C16" s="24" t="s">
        <v>46</v>
      </c>
      <c r="D16" s="84">
        <v>1</v>
      </c>
      <c r="E16" s="90" t="s">
        <v>68</v>
      </c>
      <c r="F16" s="96">
        <v>932.1</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932.1</v>
      </c>
      <c r="BB16" s="48">
        <f t="shared" si="2"/>
        <v>932.1</v>
      </c>
      <c r="BC16" s="37" t="str">
        <f t="shared" si="3"/>
        <v>INR  Nine Hundred &amp; Thirty Two  and Paise Ten Only</v>
      </c>
      <c r="IA16" s="38">
        <v>3</v>
      </c>
      <c r="IB16" s="77" t="s">
        <v>88</v>
      </c>
      <c r="IC16" s="38" t="s">
        <v>46</v>
      </c>
      <c r="ID16" s="38">
        <v>241</v>
      </c>
      <c r="IE16" s="39" t="s">
        <v>82</v>
      </c>
      <c r="IF16" s="39" t="s">
        <v>35</v>
      </c>
      <c r="IG16" s="39" t="s">
        <v>47</v>
      </c>
      <c r="IH16" s="39">
        <v>10</v>
      </c>
      <c r="II16" s="39" t="s">
        <v>39</v>
      </c>
    </row>
    <row r="17" spans="1:243" s="38" customFormat="1" ht="69" customHeight="1">
      <c r="A17" s="22">
        <v>4</v>
      </c>
      <c r="B17" s="81" t="s">
        <v>126</v>
      </c>
      <c r="C17" s="24" t="s">
        <v>48</v>
      </c>
      <c r="D17" s="84">
        <v>0.5</v>
      </c>
      <c r="E17" s="91" t="s">
        <v>161</v>
      </c>
      <c r="F17" s="97">
        <v>9763.8</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4881.9</v>
      </c>
      <c r="BB17" s="48">
        <f t="shared" si="2"/>
        <v>4881.9</v>
      </c>
      <c r="BC17" s="37" t="str">
        <f t="shared" si="3"/>
        <v>INR  Four Thousand Eight Hundred &amp; Eighty One  and Paise Ninety Only</v>
      </c>
      <c r="IA17" s="38">
        <v>4</v>
      </c>
      <c r="IB17" s="77" t="s">
        <v>89</v>
      </c>
      <c r="IC17" s="38" t="s">
        <v>48</v>
      </c>
      <c r="ID17" s="38">
        <v>241</v>
      </c>
      <c r="IE17" s="39" t="s">
        <v>82</v>
      </c>
      <c r="IF17" s="39" t="s">
        <v>49</v>
      </c>
      <c r="IG17" s="39" t="s">
        <v>50</v>
      </c>
      <c r="IH17" s="39">
        <v>10</v>
      </c>
      <c r="II17" s="39" t="s">
        <v>39</v>
      </c>
    </row>
    <row r="18" spans="1:243" s="38" customFormat="1" ht="46.5" customHeight="1">
      <c r="A18" s="22">
        <v>5</v>
      </c>
      <c r="B18" s="80" t="s">
        <v>127</v>
      </c>
      <c r="C18" s="24" t="s">
        <v>51</v>
      </c>
      <c r="D18" s="84">
        <v>50</v>
      </c>
      <c r="E18" s="90" t="s">
        <v>162</v>
      </c>
      <c r="F18" s="96">
        <v>83.5</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4175</v>
      </c>
      <c r="BB18" s="48">
        <f t="shared" si="2"/>
        <v>4175</v>
      </c>
      <c r="BC18" s="37" t="str">
        <f t="shared" si="3"/>
        <v>INR  Four Thousand One Hundred &amp; Seventy Five  Only</v>
      </c>
      <c r="IA18" s="38">
        <v>5</v>
      </c>
      <c r="IB18" s="77" t="s">
        <v>90</v>
      </c>
      <c r="IC18" s="38" t="s">
        <v>51</v>
      </c>
      <c r="ID18" s="38">
        <v>4819</v>
      </c>
      <c r="IE18" s="39" t="s">
        <v>68</v>
      </c>
      <c r="IF18" s="39" t="s">
        <v>42</v>
      </c>
      <c r="IG18" s="39" t="s">
        <v>36</v>
      </c>
      <c r="IH18" s="39">
        <v>123.223</v>
      </c>
      <c r="II18" s="39" t="s">
        <v>39</v>
      </c>
    </row>
    <row r="19" spans="1:243" s="38" customFormat="1" ht="30.75" customHeight="1">
      <c r="A19" s="22">
        <v>6</v>
      </c>
      <c r="B19" s="80" t="s">
        <v>128</v>
      </c>
      <c r="C19" s="24" t="s">
        <v>52</v>
      </c>
      <c r="D19" s="84">
        <v>3</v>
      </c>
      <c r="E19" s="90" t="s">
        <v>68</v>
      </c>
      <c r="F19" s="96">
        <v>693.05</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2079.15</v>
      </c>
      <c r="BB19" s="48">
        <f t="shared" si="2"/>
        <v>2079.15</v>
      </c>
      <c r="BC19" s="37" t="str">
        <f t="shared" si="3"/>
        <v>INR  Two Thousand  &amp;Seventy Nine  and Paise Fifteen Only</v>
      </c>
      <c r="IA19" s="38">
        <v>6</v>
      </c>
      <c r="IB19" s="77" t="s">
        <v>91</v>
      </c>
      <c r="IC19" s="38" t="s">
        <v>52</v>
      </c>
      <c r="ID19" s="38">
        <v>482</v>
      </c>
      <c r="IE19" s="39" t="s">
        <v>82</v>
      </c>
      <c r="IF19" s="39" t="s">
        <v>44</v>
      </c>
      <c r="IG19" s="39" t="s">
        <v>45</v>
      </c>
      <c r="IH19" s="39">
        <v>213</v>
      </c>
      <c r="II19" s="39" t="s">
        <v>39</v>
      </c>
    </row>
    <row r="20" spans="1:243" s="38" customFormat="1" ht="96" customHeight="1">
      <c r="A20" s="22">
        <v>7</v>
      </c>
      <c r="B20" s="79" t="s">
        <v>129</v>
      </c>
      <c r="C20" s="24" t="s">
        <v>53</v>
      </c>
      <c r="D20" s="84">
        <v>1.5</v>
      </c>
      <c r="E20" s="89" t="s">
        <v>68</v>
      </c>
      <c r="F20" s="95">
        <v>4007.65</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6011.48</v>
      </c>
      <c r="BB20" s="48">
        <f t="shared" si="2"/>
        <v>6011.48</v>
      </c>
      <c r="BC20" s="37" t="str">
        <f t="shared" si="3"/>
        <v>INR  Six Thousand  &amp;Eleven  and Paise Forty Eight Only</v>
      </c>
      <c r="IA20" s="38">
        <v>7</v>
      </c>
      <c r="IB20" s="77" t="s">
        <v>92</v>
      </c>
      <c r="IC20" s="38" t="s">
        <v>53</v>
      </c>
      <c r="ID20" s="38">
        <v>4819</v>
      </c>
      <c r="IE20" s="39" t="s">
        <v>68</v>
      </c>
      <c r="IF20" s="39" t="s">
        <v>35</v>
      </c>
      <c r="IG20" s="39" t="s">
        <v>47</v>
      </c>
      <c r="IH20" s="39">
        <v>10</v>
      </c>
      <c r="II20" s="39" t="s">
        <v>39</v>
      </c>
    </row>
    <row r="21" spans="1:243" s="38" customFormat="1" ht="33" customHeight="1">
      <c r="A21" s="22">
        <v>8</v>
      </c>
      <c r="B21" s="82" t="s">
        <v>130</v>
      </c>
      <c r="C21" s="24" t="s">
        <v>54</v>
      </c>
      <c r="D21" s="85">
        <v>50</v>
      </c>
      <c r="E21" s="91" t="s">
        <v>68</v>
      </c>
      <c r="F21" s="97">
        <v>39</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1950</v>
      </c>
      <c r="BB21" s="48">
        <f t="shared" si="2"/>
        <v>1950</v>
      </c>
      <c r="BC21" s="37" t="str">
        <f t="shared" si="3"/>
        <v>INR  One Thousand Nine Hundred &amp; Fifty  Only</v>
      </c>
      <c r="IA21" s="38">
        <v>8</v>
      </c>
      <c r="IB21" s="38" t="s">
        <v>93</v>
      </c>
      <c r="IC21" s="38" t="s">
        <v>54</v>
      </c>
      <c r="ID21" s="38">
        <v>100</v>
      </c>
      <c r="IE21" s="39" t="s">
        <v>39</v>
      </c>
      <c r="IF21" s="39" t="s">
        <v>49</v>
      </c>
      <c r="IG21" s="39" t="s">
        <v>50</v>
      </c>
      <c r="IH21" s="39">
        <v>10</v>
      </c>
      <c r="II21" s="39" t="s">
        <v>39</v>
      </c>
    </row>
    <row r="22" spans="1:243" s="38" customFormat="1" ht="28.5" customHeight="1">
      <c r="A22" s="22">
        <v>9</v>
      </c>
      <c r="B22" s="79" t="s">
        <v>131</v>
      </c>
      <c r="C22" s="24" t="s">
        <v>55</v>
      </c>
      <c r="D22" s="84">
        <v>50</v>
      </c>
      <c r="E22" s="89" t="s">
        <v>68</v>
      </c>
      <c r="F22" s="95">
        <v>263.55</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13177.5</v>
      </c>
      <c r="BB22" s="48">
        <f t="shared" si="2"/>
        <v>13177.5</v>
      </c>
      <c r="BC22" s="37" t="str">
        <f t="shared" si="3"/>
        <v>INR  Thirteen Thousand One Hundred &amp; Seventy Seven  and Paise Fifty Only</v>
      </c>
      <c r="IA22" s="38">
        <v>9</v>
      </c>
      <c r="IB22" s="77" t="s">
        <v>94</v>
      </c>
      <c r="IC22" s="38" t="s">
        <v>55</v>
      </c>
      <c r="ID22" s="38">
        <v>100</v>
      </c>
      <c r="IE22" s="39" t="s">
        <v>39</v>
      </c>
      <c r="IF22" s="39" t="s">
        <v>42</v>
      </c>
      <c r="IG22" s="39" t="s">
        <v>36</v>
      </c>
      <c r="IH22" s="39">
        <v>123.223</v>
      </c>
      <c r="II22" s="39" t="s">
        <v>39</v>
      </c>
    </row>
    <row r="23" spans="1:243" s="38" customFormat="1" ht="49.5" customHeight="1">
      <c r="A23" s="22">
        <v>10</v>
      </c>
      <c r="B23" s="80" t="s">
        <v>132</v>
      </c>
      <c r="C23" s="24" t="s">
        <v>56</v>
      </c>
      <c r="D23" s="84">
        <v>1</v>
      </c>
      <c r="E23" s="90" t="s">
        <v>160</v>
      </c>
      <c r="F23" s="96">
        <v>6788.6</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6788.6</v>
      </c>
      <c r="BB23" s="48">
        <f t="shared" si="2"/>
        <v>6788.6</v>
      </c>
      <c r="BC23" s="37" t="str">
        <f t="shared" si="3"/>
        <v>INR  Six Thousand Seven Hundred &amp; Eighty Eight  and Paise Sixty Only</v>
      </c>
      <c r="IA23" s="38">
        <v>10</v>
      </c>
      <c r="IB23" s="77" t="s">
        <v>95</v>
      </c>
      <c r="IC23" s="38" t="s">
        <v>56</v>
      </c>
      <c r="ID23" s="38">
        <v>100</v>
      </c>
      <c r="IE23" s="39" t="s">
        <v>39</v>
      </c>
      <c r="IF23" s="39" t="s">
        <v>44</v>
      </c>
      <c r="IG23" s="39" t="s">
        <v>45</v>
      </c>
      <c r="IH23" s="39">
        <v>213</v>
      </c>
      <c r="II23" s="39" t="s">
        <v>39</v>
      </c>
    </row>
    <row r="24" spans="1:243" s="38" customFormat="1" ht="48" customHeight="1">
      <c r="A24" s="22">
        <v>11</v>
      </c>
      <c r="B24" s="79" t="s">
        <v>133</v>
      </c>
      <c r="C24" s="24" t="s">
        <v>57</v>
      </c>
      <c r="D24" s="84">
        <v>2</v>
      </c>
      <c r="E24" s="89" t="s">
        <v>163</v>
      </c>
      <c r="F24" s="95">
        <v>1092.2</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2184.4</v>
      </c>
      <c r="BB24" s="48">
        <f t="shared" si="2"/>
        <v>2184.4</v>
      </c>
      <c r="BC24" s="37" t="str">
        <f t="shared" si="3"/>
        <v>INR  Two Thousand One Hundred &amp; Eighty Four  and Paise Forty Only</v>
      </c>
      <c r="IA24" s="38">
        <v>11</v>
      </c>
      <c r="IB24" s="77" t="s">
        <v>96</v>
      </c>
      <c r="IC24" s="38" t="s">
        <v>57</v>
      </c>
      <c r="ID24" s="38">
        <v>100</v>
      </c>
      <c r="IE24" s="39" t="s">
        <v>39</v>
      </c>
      <c r="IF24" s="39" t="s">
        <v>35</v>
      </c>
      <c r="IG24" s="39" t="s">
        <v>47</v>
      </c>
      <c r="IH24" s="39">
        <v>10</v>
      </c>
      <c r="II24" s="39" t="s">
        <v>39</v>
      </c>
    </row>
    <row r="25" spans="1:243" s="38" customFormat="1" ht="33.75" customHeight="1">
      <c r="A25" s="22">
        <v>12</v>
      </c>
      <c r="B25" s="79" t="s">
        <v>134</v>
      </c>
      <c r="C25" s="24" t="s">
        <v>80</v>
      </c>
      <c r="D25" s="86">
        <v>4</v>
      </c>
      <c r="E25" s="89" t="s">
        <v>164</v>
      </c>
      <c r="F25" s="95">
        <v>481.45</v>
      </c>
      <c r="G25" s="41"/>
      <c r="H25" s="41"/>
      <c r="I25" s="40" t="s">
        <v>40</v>
      </c>
      <c r="J25" s="43">
        <f aca="true" t="shared" si="4" ref="J25:J39">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9">total_amount_ba($B$2,$D$2,D25,F25,J25,K25,M25)</f>
        <v>1925.8</v>
      </c>
      <c r="BB25" s="48">
        <f aca="true" t="shared" si="6" ref="BB25:BB39">BA25+SUM(N25:AZ25)</f>
        <v>1925.8</v>
      </c>
      <c r="BC25" s="37" t="str">
        <f aca="true" t="shared" si="7" ref="BC25:BC39">SpellNumber(L25,BB25)</f>
        <v>INR  One Thousand Nine Hundred &amp; Twenty Five  and Paise Eighty Only</v>
      </c>
      <c r="IA25" s="38">
        <v>12</v>
      </c>
      <c r="IB25" s="77" t="s">
        <v>97</v>
      </c>
      <c r="IC25" s="38" t="s">
        <v>80</v>
      </c>
      <c r="ID25" s="38">
        <v>75</v>
      </c>
      <c r="IE25" s="39" t="s">
        <v>39</v>
      </c>
      <c r="IF25" s="39" t="s">
        <v>42</v>
      </c>
      <c r="IG25" s="39" t="s">
        <v>36</v>
      </c>
      <c r="IH25" s="39">
        <v>123.223</v>
      </c>
      <c r="II25" s="39" t="s">
        <v>39</v>
      </c>
    </row>
    <row r="26" spans="1:243" s="38" customFormat="1" ht="48" customHeight="1">
      <c r="A26" s="22">
        <v>13</v>
      </c>
      <c r="B26" s="79" t="s">
        <v>135</v>
      </c>
      <c r="C26" s="24" t="s">
        <v>58</v>
      </c>
      <c r="D26" s="86">
        <v>1</v>
      </c>
      <c r="E26" s="89" t="s">
        <v>164</v>
      </c>
      <c r="F26" s="95">
        <v>409.45</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409.45</v>
      </c>
      <c r="BB26" s="48">
        <f t="shared" si="6"/>
        <v>409.45</v>
      </c>
      <c r="BC26" s="37" t="str">
        <f t="shared" si="7"/>
        <v>INR  Four Hundred &amp; Nine  and Paise Forty Five Only</v>
      </c>
      <c r="IA26" s="38">
        <v>13</v>
      </c>
      <c r="IB26" s="77" t="s">
        <v>98</v>
      </c>
      <c r="IC26" s="38" t="s">
        <v>58</v>
      </c>
      <c r="ID26" s="38">
        <v>75</v>
      </c>
      <c r="IE26" s="39" t="s">
        <v>39</v>
      </c>
      <c r="IF26" s="39" t="s">
        <v>44</v>
      </c>
      <c r="IG26" s="39" t="s">
        <v>45</v>
      </c>
      <c r="IH26" s="39">
        <v>213</v>
      </c>
      <c r="II26" s="39" t="s">
        <v>39</v>
      </c>
    </row>
    <row r="27" spans="1:243" s="38" customFormat="1" ht="60" customHeight="1">
      <c r="A27" s="22">
        <v>14</v>
      </c>
      <c r="B27" s="79" t="s">
        <v>136</v>
      </c>
      <c r="C27" s="24" t="s">
        <v>59</v>
      </c>
      <c r="D27" s="86">
        <v>1</v>
      </c>
      <c r="E27" s="89" t="s">
        <v>164</v>
      </c>
      <c r="F27" s="95">
        <v>461.65</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461.65</v>
      </c>
      <c r="BB27" s="48">
        <f t="shared" si="6"/>
        <v>461.65</v>
      </c>
      <c r="BC27" s="37" t="str">
        <f t="shared" si="7"/>
        <v>INR  Four Hundred &amp; Sixty One  and Paise Sixty Five Only</v>
      </c>
      <c r="IA27" s="38">
        <v>14</v>
      </c>
      <c r="IB27" s="77" t="s">
        <v>99</v>
      </c>
      <c r="IC27" s="38" t="s">
        <v>59</v>
      </c>
      <c r="ID27" s="38">
        <v>100</v>
      </c>
      <c r="IE27" s="39" t="s">
        <v>39</v>
      </c>
      <c r="IF27" s="39" t="s">
        <v>35</v>
      </c>
      <c r="IG27" s="39" t="s">
        <v>47</v>
      </c>
      <c r="IH27" s="39">
        <v>10</v>
      </c>
      <c r="II27" s="39" t="s">
        <v>39</v>
      </c>
    </row>
    <row r="28" spans="1:243" s="38" customFormat="1" ht="42" customHeight="1">
      <c r="A28" s="22">
        <v>15</v>
      </c>
      <c r="B28" s="79" t="s">
        <v>137</v>
      </c>
      <c r="C28" s="24" t="s">
        <v>60</v>
      </c>
      <c r="D28" s="86">
        <v>1</v>
      </c>
      <c r="E28" s="89" t="s">
        <v>164</v>
      </c>
      <c r="F28" s="95">
        <v>390.75</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390.75</v>
      </c>
      <c r="BB28" s="48">
        <f t="shared" si="6"/>
        <v>390.75</v>
      </c>
      <c r="BC28" s="37" t="str">
        <f t="shared" si="7"/>
        <v>INR  Three Hundred &amp; Ninety  and Paise Seventy Five Only</v>
      </c>
      <c r="IA28" s="38">
        <v>15</v>
      </c>
      <c r="IB28" s="77" t="s">
        <v>100</v>
      </c>
      <c r="IC28" s="38" t="s">
        <v>60</v>
      </c>
      <c r="ID28" s="38">
        <v>100</v>
      </c>
      <c r="IE28" s="39" t="s">
        <v>39</v>
      </c>
      <c r="IF28" s="39" t="s">
        <v>49</v>
      </c>
      <c r="IG28" s="39" t="s">
        <v>50</v>
      </c>
      <c r="IH28" s="39">
        <v>10</v>
      </c>
      <c r="II28" s="39" t="s">
        <v>39</v>
      </c>
    </row>
    <row r="29" spans="1:243" s="38" customFormat="1" ht="47.25" customHeight="1">
      <c r="A29" s="22">
        <v>16</v>
      </c>
      <c r="B29" s="79" t="s">
        <v>138</v>
      </c>
      <c r="C29" s="24" t="s">
        <v>61</v>
      </c>
      <c r="D29" s="86">
        <v>1</v>
      </c>
      <c r="E29" s="89" t="s">
        <v>165</v>
      </c>
      <c r="F29" s="95">
        <v>667.7</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667.7</v>
      </c>
      <c r="BB29" s="48">
        <f t="shared" si="6"/>
        <v>667.7</v>
      </c>
      <c r="BC29" s="37" t="str">
        <f t="shared" si="7"/>
        <v>INR  Six Hundred &amp; Sixty Seven  and Paise Seventy Only</v>
      </c>
      <c r="IA29" s="38">
        <v>16</v>
      </c>
      <c r="IB29" s="77" t="s">
        <v>101</v>
      </c>
      <c r="IC29" s="38" t="s">
        <v>61</v>
      </c>
      <c r="ID29" s="38">
        <v>100</v>
      </c>
      <c r="IE29" s="39" t="s">
        <v>39</v>
      </c>
      <c r="IF29" s="39" t="s">
        <v>44</v>
      </c>
      <c r="IG29" s="39" t="s">
        <v>63</v>
      </c>
      <c r="IH29" s="39">
        <v>10</v>
      </c>
      <c r="II29" s="39" t="s">
        <v>39</v>
      </c>
    </row>
    <row r="30" spans="1:243" s="38" customFormat="1" ht="47.25" customHeight="1">
      <c r="A30" s="22">
        <v>17</v>
      </c>
      <c r="B30" s="79" t="s">
        <v>139</v>
      </c>
      <c r="C30" s="24" t="s">
        <v>62</v>
      </c>
      <c r="D30" s="86">
        <v>1</v>
      </c>
      <c r="E30" s="89" t="s">
        <v>164</v>
      </c>
      <c r="F30" s="95">
        <v>1512.55</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1512.55</v>
      </c>
      <c r="BB30" s="48">
        <f t="shared" si="6"/>
        <v>1512.55</v>
      </c>
      <c r="BC30" s="37" t="str">
        <f t="shared" si="7"/>
        <v>INR  One Thousand Five Hundred &amp; Twelve  and Paise Fifty Five Only</v>
      </c>
      <c r="IA30" s="38">
        <v>17</v>
      </c>
      <c r="IB30" s="77" t="s">
        <v>102</v>
      </c>
      <c r="IC30" s="38" t="s">
        <v>62</v>
      </c>
      <c r="ID30" s="38">
        <v>100</v>
      </c>
      <c r="IE30" s="39" t="s">
        <v>39</v>
      </c>
      <c r="IF30" s="39" t="s">
        <v>44</v>
      </c>
      <c r="IG30" s="39" t="s">
        <v>63</v>
      </c>
      <c r="IH30" s="39">
        <v>10</v>
      </c>
      <c r="II30" s="39" t="s">
        <v>39</v>
      </c>
    </row>
    <row r="31" spans="1:243" s="38" customFormat="1" ht="33.75" customHeight="1">
      <c r="A31" s="22">
        <v>18</v>
      </c>
      <c r="B31" s="82" t="s">
        <v>140</v>
      </c>
      <c r="C31" s="24" t="s">
        <v>70</v>
      </c>
      <c r="D31" s="86">
        <v>2</v>
      </c>
      <c r="E31" s="92" t="s">
        <v>164</v>
      </c>
      <c r="F31" s="98">
        <v>44.6</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89.2</v>
      </c>
      <c r="BB31" s="48">
        <f t="shared" si="6"/>
        <v>89.2</v>
      </c>
      <c r="BC31" s="37" t="str">
        <f t="shared" si="7"/>
        <v>INR  Eighty Nine and Paise Twenty Only</v>
      </c>
      <c r="IA31" s="38">
        <v>18</v>
      </c>
      <c r="IB31" s="77" t="s">
        <v>103</v>
      </c>
      <c r="IC31" s="38" t="s">
        <v>70</v>
      </c>
      <c r="ID31" s="38">
        <v>100</v>
      </c>
      <c r="IE31" s="39" t="s">
        <v>39</v>
      </c>
      <c r="IF31" s="39" t="s">
        <v>44</v>
      </c>
      <c r="IG31" s="39" t="s">
        <v>63</v>
      </c>
      <c r="IH31" s="39">
        <v>10</v>
      </c>
      <c r="II31" s="39" t="s">
        <v>39</v>
      </c>
    </row>
    <row r="32" spans="1:243" s="38" customFormat="1" ht="57.75" customHeight="1">
      <c r="A32" s="22">
        <v>19</v>
      </c>
      <c r="B32" s="79" t="s">
        <v>141</v>
      </c>
      <c r="C32" s="24" t="s">
        <v>71</v>
      </c>
      <c r="D32" s="86">
        <v>1</v>
      </c>
      <c r="E32" s="89" t="s">
        <v>164</v>
      </c>
      <c r="F32" s="95">
        <v>5421.5</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5421.5</v>
      </c>
      <c r="BB32" s="48">
        <f>BA32+SUM(N32:AZ32)</f>
        <v>5421.5</v>
      </c>
      <c r="BC32" s="37" t="str">
        <f>SpellNumber(L32,BB32)</f>
        <v>INR  Five Thousand Four Hundred &amp; Twenty One  and Paise Fifty Only</v>
      </c>
      <c r="IA32" s="38">
        <v>19</v>
      </c>
      <c r="IB32" s="77" t="s">
        <v>104</v>
      </c>
      <c r="IC32" s="38" t="s">
        <v>71</v>
      </c>
      <c r="ID32" s="38">
        <v>75</v>
      </c>
      <c r="IE32" s="39" t="s">
        <v>39</v>
      </c>
      <c r="IF32" s="39" t="s">
        <v>44</v>
      </c>
      <c r="IG32" s="39" t="s">
        <v>63</v>
      </c>
      <c r="IH32" s="39">
        <v>10</v>
      </c>
      <c r="II32" s="39" t="s">
        <v>39</v>
      </c>
    </row>
    <row r="33" spans="1:243" s="38" customFormat="1" ht="54" customHeight="1">
      <c r="A33" s="22">
        <v>20</v>
      </c>
      <c r="B33" s="79" t="s">
        <v>142</v>
      </c>
      <c r="C33" s="24" t="s">
        <v>72</v>
      </c>
      <c r="D33" s="86">
        <v>1</v>
      </c>
      <c r="E33" s="89" t="s">
        <v>164</v>
      </c>
      <c r="F33" s="95">
        <v>5260.95</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5260.95</v>
      </c>
      <c r="BB33" s="48">
        <f t="shared" si="6"/>
        <v>5260.95</v>
      </c>
      <c r="BC33" s="37" t="str">
        <f t="shared" si="7"/>
        <v>INR  Five Thousand Two Hundred &amp; Sixty  and Paise Ninety Five Only</v>
      </c>
      <c r="IA33" s="38">
        <v>20</v>
      </c>
      <c r="IB33" s="77" t="s">
        <v>105</v>
      </c>
      <c r="IC33" s="38" t="s">
        <v>72</v>
      </c>
      <c r="ID33" s="38">
        <v>100</v>
      </c>
      <c r="IE33" s="39" t="s">
        <v>39</v>
      </c>
      <c r="IF33" s="39" t="s">
        <v>44</v>
      </c>
      <c r="IG33" s="39" t="s">
        <v>63</v>
      </c>
      <c r="IH33" s="39">
        <v>10</v>
      </c>
      <c r="II33" s="39" t="s">
        <v>39</v>
      </c>
    </row>
    <row r="34" spans="1:243" s="38" customFormat="1" ht="45.75" customHeight="1">
      <c r="A34" s="22">
        <v>21</v>
      </c>
      <c r="B34" s="82" t="s">
        <v>143</v>
      </c>
      <c r="C34" s="24" t="s">
        <v>73</v>
      </c>
      <c r="D34" s="87">
        <v>1</v>
      </c>
      <c r="E34" s="92" t="s">
        <v>164</v>
      </c>
      <c r="F34" s="98">
        <v>2751.3</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2751.3</v>
      </c>
      <c r="BB34" s="48">
        <f t="shared" si="6"/>
        <v>2751.3</v>
      </c>
      <c r="BC34" s="37" t="str">
        <f t="shared" si="7"/>
        <v>INR  Two Thousand Seven Hundred &amp; Fifty One  and Paise Thirty Only</v>
      </c>
      <c r="IA34" s="38">
        <v>21</v>
      </c>
      <c r="IB34" s="77" t="s">
        <v>106</v>
      </c>
      <c r="IC34" s="38" t="s">
        <v>73</v>
      </c>
      <c r="ID34" s="38">
        <v>100</v>
      </c>
      <c r="IE34" s="39" t="s">
        <v>39</v>
      </c>
      <c r="IF34" s="39" t="s">
        <v>44</v>
      </c>
      <c r="IG34" s="39" t="s">
        <v>63</v>
      </c>
      <c r="IH34" s="39">
        <v>10</v>
      </c>
      <c r="II34" s="39" t="s">
        <v>39</v>
      </c>
    </row>
    <row r="35" spans="1:243" s="38" customFormat="1" ht="45" customHeight="1">
      <c r="A35" s="22">
        <v>22</v>
      </c>
      <c r="B35" s="79" t="s">
        <v>144</v>
      </c>
      <c r="C35" s="24" t="s">
        <v>74</v>
      </c>
      <c r="D35" s="86">
        <v>1</v>
      </c>
      <c r="E35" s="89" t="s">
        <v>164</v>
      </c>
      <c r="F35" s="95">
        <v>87.7</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87.7</v>
      </c>
      <c r="BB35" s="48">
        <f t="shared" si="6"/>
        <v>87.7</v>
      </c>
      <c r="BC35" s="37" t="str">
        <f t="shared" si="7"/>
        <v>INR  Eighty Seven and Paise Seventy Only</v>
      </c>
      <c r="IA35" s="38">
        <v>22</v>
      </c>
      <c r="IB35" s="77" t="s">
        <v>107</v>
      </c>
      <c r="IC35" s="38" t="s">
        <v>74</v>
      </c>
      <c r="ID35" s="38">
        <v>100</v>
      </c>
      <c r="IE35" s="39" t="s">
        <v>39</v>
      </c>
      <c r="IF35" s="39" t="s">
        <v>44</v>
      </c>
      <c r="IG35" s="39" t="s">
        <v>63</v>
      </c>
      <c r="IH35" s="39">
        <v>10</v>
      </c>
      <c r="II35" s="39" t="s">
        <v>39</v>
      </c>
    </row>
    <row r="36" spans="1:243" s="38" customFormat="1" ht="36" customHeight="1">
      <c r="A36" s="22">
        <v>23</v>
      </c>
      <c r="B36" s="79" t="s">
        <v>145</v>
      </c>
      <c r="C36" s="24" t="s">
        <v>75</v>
      </c>
      <c r="D36" s="86">
        <v>1</v>
      </c>
      <c r="E36" s="89" t="s">
        <v>164</v>
      </c>
      <c r="F36" s="95">
        <v>1283.05</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1283.05</v>
      </c>
      <c r="BB36" s="48">
        <f t="shared" si="6"/>
        <v>1283.05</v>
      </c>
      <c r="BC36" s="37" t="str">
        <f t="shared" si="7"/>
        <v>INR  One Thousand Two Hundred &amp; Eighty Three  and Paise Five Only</v>
      </c>
      <c r="IA36" s="38">
        <v>23</v>
      </c>
      <c r="IB36" s="77" t="s">
        <v>108</v>
      </c>
      <c r="IC36" s="38" t="s">
        <v>75</v>
      </c>
      <c r="ID36" s="38">
        <v>75</v>
      </c>
      <c r="IE36" s="39" t="s">
        <v>39</v>
      </c>
      <c r="IF36" s="39" t="s">
        <v>44</v>
      </c>
      <c r="IG36" s="39" t="s">
        <v>63</v>
      </c>
      <c r="IH36" s="39">
        <v>10</v>
      </c>
      <c r="II36" s="39" t="s">
        <v>39</v>
      </c>
    </row>
    <row r="37" spans="1:243" s="38" customFormat="1" ht="57" customHeight="1">
      <c r="A37" s="22">
        <v>24</v>
      </c>
      <c r="B37" s="80" t="s">
        <v>146</v>
      </c>
      <c r="C37" s="24" t="s">
        <v>76</v>
      </c>
      <c r="D37" s="86">
        <v>1</v>
      </c>
      <c r="E37" s="90" t="s">
        <v>39</v>
      </c>
      <c r="F37" s="96">
        <v>623.5</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623.5</v>
      </c>
      <c r="BB37" s="48">
        <f t="shared" si="6"/>
        <v>623.5</v>
      </c>
      <c r="BC37" s="37" t="str">
        <f t="shared" si="7"/>
        <v>INR  Six Hundred &amp; Twenty Three  and Paise Fifty Only</v>
      </c>
      <c r="IA37" s="38">
        <v>24</v>
      </c>
      <c r="IB37" s="77" t="s">
        <v>109</v>
      </c>
      <c r="IC37" s="38" t="s">
        <v>76</v>
      </c>
      <c r="ID37" s="38">
        <v>75</v>
      </c>
      <c r="IE37" s="39" t="s">
        <v>39</v>
      </c>
      <c r="IF37" s="39" t="s">
        <v>44</v>
      </c>
      <c r="IG37" s="39" t="s">
        <v>63</v>
      </c>
      <c r="IH37" s="39">
        <v>10</v>
      </c>
      <c r="II37" s="39" t="s">
        <v>39</v>
      </c>
    </row>
    <row r="38" spans="1:243" s="38" customFormat="1" ht="63" customHeight="1">
      <c r="A38" s="22">
        <v>25.1</v>
      </c>
      <c r="B38" s="79" t="s">
        <v>147</v>
      </c>
      <c r="C38" s="24" t="s">
        <v>77</v>
      </c>
      <c r="D38" s="88">
        <v>3</v>
      </c>
      <c r="E38" s="93" t="s">
        <v>163</v>
      </c>
      <c r="F38" s="99">
        <v>284.9</v>
      </c>
      <c r="G38" s="51"/>
      <c r="H38" s="52"/>
      <c r="I38" s="40" t="s">
        <v>40</v>
      </c>
      <c r="J38" s="43">
        <f t="shared" si="4"/>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854.7</v>
      </c>
      <c r="BB38" s="48">
        <f t="shared" si="6"/>
        <v>854.7</v>
      </c>
      <c r="BC38" s="37" t="str">
        <f t="shared" si="7"/>
        <v>INR  Eight Hundred &amp; Fifty Four  and Paise Seventy Only</v>
      </c>
      <c r="IA38" s="38">
        <v>25</v>
      </c>
      <c r="IB38" s="77" t="s">
        <v>110</v>
      </c>
      <c r="IC38" s="38" t="s">
        <v>77</v>
      </c>
      <c r="ID38" s="38">
        <v>50</v>
      </c>
      <c r="IE38" s="39" t="s">
        <v>39</v>
      </c>
      <c r="IF38" s="39" t="s">
        <v>44</v>
      </c>
      <c r="IG38" s="39" t="s">
        <v>63</v>
      </c>
      <c r="IH38" s="39">
        <v>10</v>
      </c>
      <c r="II38" s="39" t="s">
        <v>39</v>
      </c>
    </row>
    <row r="39" spans="1:243" s="38" customFormat="1" ht="27" customHeight="1">
      <c r="A39" s="22">
        <v>25.2</v>
      </c>
      <c r="B39" s="83" t="s">
        <v>148</v>
      </c>
      <c r="C39" s="24" t="s">
        <v>78</v>
      </c>
      <c r="D39" s="84">
        <v>1</v>
      </c>
      <c r="E39" s="89" t="s">
        <v>163</v>
      </c>
      <c r="F39" s="95">
        <v>438</v>
      </c>
      <c r="G39" s="51"/>
      <c r="H39" s="52"/>
      <c r="I39" s="40" t="s">
        <v>40</v>
      </c>
      <c r="J39" s="43">
        <f t="shared" si="4"/>
        <v>1</v>
      </c>
      <c r="K39" s="44" t="s">
        <v>41</v>
      </c>
      <c r="L39" s="44" t="s">
        <v>4</v>
      </c>
      <c r="M39" s="74"/>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5"/>
        <v>438</v>
      </c>
      <c r="BB39" s="48">
        <f t="shared" si="6"/>
        <v>438</v>
      </c>
      <c r="BC39" s="37" t="str">
        <f t="shared" si="7"/>
        <v>INR  Four Hundred &amp; Thirty Eight  Only</v>
      </c>
      <c r="IA39" s="38">
        <v>26</v>
      </c>
      <c r="IB39" s="77" t="s">
        <v>111</v>
      </c>
      <c r="IC39" s="38" t="s">
        <v>78</v>
      </c>
      <c r="ID39" s="38">
        <v>50</v>
      </c>
      <c r="IE39" s="39" t="s">
        <v>39</v>
      </c>
      <c r="IF39" s="39" t="s">
        <v>44</v>
      </c>
      <c r="IG39" s="39" t="s">
        <v>63</v>
      </c>
      <c r="IH39" s="39">
        <v>10</v>
      </c>
      <c r="II39" s="39" t="s">
        <v>39</v>
      </c>
    </row>
    <row r="40" spans="1:243" s="38" customFormat="1" ht="36" customHeight="1">
      <c r="A40" s="22">
        <v>26</v>
      </c>
      <c r="B40" s="79" t="s">
        <v>149</v>
      </c>
      <c r="C40" s="24" t="s">
        <v>112</v>
      </c>
      <c r="D40" s="86">
        <v>2</v>
      </c>
      <c r="E40" s="89" t="s">
        <v>164</v>
      </c>
      <c r="F40" s="95">
        <v>418.95</v>
      </c>
      <c r="G40" s="51"/>
      <c r="H40" s="52"/>
      <c r="I40" s="40" t="s">
        <v>40</v>
      </c>
      <c r="J40" s="43">
        <f aca="true" t="shared" si="8" ref="J40:J50">IF(I40="Less(-)",-1,1)</f>
        <v>1</v>
      </c>
      <c r="K40" s="44" t="s">
        <v>41</v>
      </c>
      <c r="L40" s="44" t="s">
        <v>4</v>
      </c>
      <c r="M40" s="74"/>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aca="true" t="shared" si="9" ref="BA40:BA50">total_amount_ba($B$2,$D$2,D40,F40,J40,K40,M40)</f>
        <v>837.9</v>
      </c>
      <c r="BB40" s="48">
        <f aca="true" t="shared" si="10" ref="BB40:BB50">BA40+SUM(N40:AZ40)</f>
        <v>837.9</v>
      </c>
      <c r="BC40" s="37" t="str">
        <f aca="true" t="shared" si="11" ref="BC40:BC50">SpellNumber(L40,BB40)</f>
        <v>INR  Eight Hundred &amp; Thirty Seven  and Paise Ninety Only</v>
      </c>
      <c r="IA40" s="38">
        <v>26</v>
      </c>
      <c r="IB40" s="77" t="s">
        <v>111</v>
      </c>
      <c r="IC40" s="38" t="s">
        <v>78</v>
      </c>
      <c r="ID40" s="38">
        <v>50</v>
      </c>
      <c r="IE40" s="39" t="s">
        <v>39</v>
      </c>
      <c r="IF40" s="39" t="s">
        <v>44</v>
      </c>
      <c r="IG40" s="39" t="s">
        <v>63</v>
      </c>
      <c r="IH40" s="39">
        <v>10</v>
      </c>
      <c r="II40" s="39" t="s">
        <v>39</v>
      </c>
    </row>
    <row r="41" spans="1:243" s="38" customFormat="1" ht="57" customHeight="1">
      <c r="A41" s="22">
        <v>27</v>
      </c>
      <c r="B41" s="79" t="s">
        <v>150</v>
      </c>
      <c r="C41" s="24" t="s">
        <v>113</v>
      </c>
      <c r="D41" s="86">
        <v>3</v>
      </c>
      <c r="E41" s="89" t="s">
        <v>164</v>
      </c>
      <c r="F41" s="95">
        <v>606.25</v>
      </c>
      <c r="G41" s="51"/>
      <c r="H41" s="52"/>
      <c r="I41" s="40" t="s">
        <v>40</v>
      </c>
      <c r="J41" s="43">
        <f t="shared" si="8"/>
        <v>1</v>
      </c>
      <c r="K41" s="44" t="s">
        <v>41</v>
      </c>
      <c r="L41" s="44" t="s">
        <v>4</v>
      </c>
      <c r="M41" s="74"/>
      <c r="N41" s="41"/>
      <c r="O41" s="41"/>
      <c r="P41" s="46"/>
      <c r="Q41" s="41"/>
      <c r="R41" s="41"/>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9"/>
        <v>1818.75</v>
      </c>
      <c r="BB41" s="48">
        <f t="shared" si="10"/>
        <v>1818.75</v>
      </c>
      <c r="BC41" s="37" t="str">
        <f t="shared" si="11"/>
        <v>INR  One Thousand Eight Hundred &amp; Eighteen  and Paise Seventy Five Only</v>
      </c>
      <c r="IA41" s="38">
        <v>26</v>
      </c>
      <c r="IB41" s="77" t="s">
        <v>111</v>
      </c>
      <c r="IC41" s="38" t="s">
        <v>78</v>
      </c>
      <c r="ID41" s="38">
        <v>50</v>
      </c>
      <c r="IE41" s="39" t="s">
        <v>39</v>
      </c>
      <c r="IF41" s="39" t="s">
        <v>44</v>
      </c>
      <c r="IG41" s="39" t="s">
        <v>63</v>
      </c>
      <c r="IH41" s="39">
        <v>10</v>
      </c>
      <c r="II41" s="39" t="s">
        <v>39</v>
      </c>
    </row>
    <row r="42" spans="1:243" s="38" customFormat="1" ht="32.25" customHeight="1">
      <c r="A42" s="22">
        <v>28</v>
      </c>
      <c r="B42" s="82" t="s">
        <v>151</v>
      </c>
      <c r="C42" s="24" t="s">
        <v>114</v>
      </c>
      <c r="D42" s="84">
        <v>1</v>
      </c>
      <c r="E42" s="92" t="s">
        <v>68</v>
      </c>
      <c r="F42" s="98">
        <v>111.75</v>
      </c>
      <c r="G42" s="51"/>
      <c r="H42" s="52"/>
      <c r="I42" s="40" t="s">
        <v>40</v>
      </c>
      <c r="J42" s="43">
        <f t="shared" si="8"/>
        <v>1</v>
      </c>
      <c r="K42" s="44" t="s">
        <v>41</v>
      </c>
      <c r="L42" s="44" t="s">
        <v>4</v>
      </c>
      <c r="M42" s="74"/>
      <c r="N42" s="41"/>
      <c r="O42" s="41"/>
      <c r="P42" s="46"/>
      <c r="Q42" s="41"/>
      <c r="R42" s="41"/>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9"/>
        <v>111.75</v>
      </c>
      <c r="BB42" s="48">
        <f t="shared" si="10"/>
        <v>111.75</v>
      </c>
      <c r="BC42" s="37" t="str">
        <f t="shared" si="11"/>
        <v>INR  One Hundred &amp; Eleven  and Paise Seventy Five Only</v>
      </c>
      <c r="IA42" s="38">
        <v>26</v>
      </c>
      <c r="IB42" s="77" t="s">
        <v>111</v>
      </c>
      <c r="IC42" s="38" t="s">
        <v>78</v>
      </c>
      <c r="ID42" s="38">
        <v>50</v>
      </c>
      <c r="IE42" s="39" t="s">
        <v>39</v>
      </c>
      <c r="IF42" s="39" t="s">
        <v>44</v>
      </c>
      <c r="IG42" s="39" t="s">
        <v>63</v>
      </c>
      <c r="IH42" s="39">
        <v>10</v>
      </c>
      <c r="II42" s="39" t="s">
        <v>39</v>
      </c>
    </row>
    <row r="43" spans="1:243" s="38" customFormat="1" ht="57" customHeight="1">
      <c r="A43" s="22">
        <v>29</v>
      </c>
      <c r="B43" s="82" t="s">
        <v>152</v>
      </c>
      <c r="C43" s="24" t="s">
        <v>115</v>
      </c>
      <c r="D43" s="84">
        <v>4</v>
      </c>
      <c r="E43" s="92" t="s">
        <v>68</v>
      </c>
      <c r="F43" s="98">
        <v>926.9</v>
      </c>
      <c r="G43" s="51"/>
      <c r="H43" s="52"/>
      <c r="I43" s="40" t="s">
        <v>40</v>
      </c>
      <c r="J43" s="43">
        <f t="shared" si="8"/>
        <v>1</v>
      </c>
      <c r="K43" s="44" t="s">
        <v>41</v>
      </c>
      <c r="L43" s="44" t="s">
        <v>4</v>
      </c>
      <c r="M43" s="74"/>
      <c r="N43" s="41"/>
      <c r="O43" s="41"/>
      <c r="P43" s="46"/>
      <c r="Q43" s="41"/>
      <c r="R43" s="41"/>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9"/>
        <v>3707.6</v>
      </c>
      <c r="BB43" s="48">
        <f t="shared" si="10"/>
        <v>3707.6</v>
      </c>
      <c r="BC43" s="37" t="str">
        <f t="shared" si="11"/>
        <v>INR  Three Thousand Seven Hundred &amp; Seven  and Paise Sixty Only</v>
      </c>
      <c r="IA43" s="38">
        <v>26</v>
      </c>
      <c r="IB43" s="77" t="s">
        <v>111</v>
      </c>
      <c r="IC43" s="38" t="s">
        <v>78</v>
      </c>
      <c r="ID43" s="38">
        <v>50</v>
      </c>
      <c r="IE43" s="39" t="s">
        <v>39</v>
      </c>
      <c r="IF43" s="39" t="s">
        <v>44</v>
      </c>
      <c r="IG43" s="39" t="s">
        <v>63</v>
      </c>
      <c r="IH43" s="39">
        <v>10</v>
      </c>
      <c r="II43" s="39" t="s">
        <v>39</v>
      </c>
    </row>
    <row r="44" spans="1:243" s="38" customFormat="1" ht="30" customHeight="1">
      <c r="A44" s="22">
        <v>30</v>
      </c>
      <c r="B44" s="82" t="s">
        <v>153</v>
      </c>
      <c r="C44" s="24" t="s">
        <v>116</v>
      </c>
      <c r="D44" s="84">
        <v>435</v>
      </c>
      <c r="E44" s="92" t="s">
        <v>68</v>
      </c>
      <c r="F44" s="98">
        <v>18.25</v>
      </c>
      <c r="G44" s="51"/>
      <c r="H44" s="52"/>
      <c r="I44" s="40" t="s">
        <v>40</v>
      </c>
      <c r="J44" s="43">
        <f t="shared" si="8"/>
        <v>1</v>
      </c>
      <c r="K44" s="44" t="s">
        <v>41</v>
      </c>
      <c r="L44" s="44" t="s">
        <v>4</v>
      </c>
      <c r="M44" s="74"/>
      <c r="N44" s="41"/>
      <c r="O44" s="41"/>
      <c r="P44" s="46"/>
      <c r="Q44" s="41"/>
      <c r="R44" s="41"/>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9"/>
        <v>7938.75</v>
      </c>
      <c r="BB44" s="48">
        <f t="shared" si="10"/>
        <v>7938.75</v>
      </c>
      <c r="BC44" s="37" t="str">
        <f t="shared" si="11"/>
        <v>INR  Seven Thousand Nine Hundred &amp; Thirty Eight  and Paise Seventy Five Only</v>
      </c>
      <c r="IA44" s="38">
        <v>26</v>
      </c>
      <c r="IB44" s="77" t="s">
        <v>111</v>
      </c>
      <c r="IC44" s="38" t="s">
        <v>78</v>
      </c>
      <c r="ID44" s="38">
        <v>50</v>
      </c>
      <c r="IE44" s="39" t="s">
        <v>39</v>
      </c>
      <c r="IF44" s="39" t="s">
        <v>44</v>
      </c>
      <c r="IG44" s="39" t="s">
        <v>63</v>
      </c>
      <c r="IH44" s="39">
        <v>10</v>
      </c>
      <c r="II44" s="39" t="s">
        <v>39</v>
      </c>
    </row>
    <row r="45" spans="1:243" s="38" customFormat="1" ht="32.25" customHeight="1">
      <c r="A45" s="22">
        <v>31</v>
      </c>
      <c r="B45" s="82" t="s">
        <v>154</v>
      </c>
      <c r="C45" s="24" t="s">
        <v>117</v>
      </c>
      <c r="D45" s="85">
        <v>435</v>
      </c>
      <c r="E45" s="92" t="s">
        <v>68</v>
      </c>
      <c r="F45" s="98">
        <v>115.15</v>
      </c>
      <c r="G45" s="51"/>
      <c r="H45" s="52"/>
      <c r="I45" s="40" t="s">
        <v>40</v>
      </c>
      <c r="J45" s="43">
        <f t="shared" si="8"/>
        <v>1</v>
      </c>
      <c r="K45" s="44" t="s">
        <v>41</v>
      </c>
      <c r="L45" s="44" t="s">
        <v>4</v>
      </c>
      <c r="M45" s="74"/>
      <c r="N45" s="41"/>
      <c r="O45" s="41"/>
      <c r="P45" s="46"/>
      <c r="Q45" s="41"/>
      <c r="R45" s="41"/>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 t="shared" si="9"/>
        <v>50090.25</v>
      </c>
      <c r="BB45" s="48">
        <f t="shared" si="10"/>
        <v>50090.25</v>
      </c>
      <c r="BC45" s="37" t="str">
        <f t="shared" si="11"/>
        <v>INR  Fifty Thousand  &amp;Ninety  and Paise Twenty Five Only</v>
      </c>
      <c r="IA45" s="38">
        <v>26</v>
      </c>
      <c r="IB45" s="77" t="s">
        <v>111</v>
      </c>
      <c r="IC45" s="38" t="s">
        <v>78</v>
      </c>
      <c r="ID45" s="38">
        <v>50</v>
      </c>
      <c r="IE45" s="39" t="s">
        <v>39</v>
      </c>
      <c r="IF45" s="39" t="s">
        <v>44</v>
      </c>
      <c r="IG45" s="39" t="s">
        <v>63</v>
      </c>
      <c r="IH45" s="39">
        <v>10</v>
      </c>
      <c r="II45" s="39" t="s">
        <v>39</v>
      </c>
    </row>
    <row r="46" spans="1:243" s="38" customFormat="1" ht="30.75" customHeight="1">
      <c r="A46" s="22">
        <v>32</v>
      </c>
      <c r="B46" s="79" t="s">
        <v>155</v>
      </c>
      <c r="C46" s="24" t="s">
        <v>118</v>
      </c>
      <c r="D46" s="84">
        <v>435</v>
      </c>
      <c r="E46" s="89" t="s">
        <v>68</v>
      </c>
      <c r="F46" s="95">
        <v>153.45</v>
      </c>
      <c r="G46" s="51"/>
      <c r="H46" s="52"/>
      <c r="I46" s="40" t="s">
        <v>40</v>
      </c>
      <c r="J46" s="43">
        <f t="shared" si="8"/>
        <v>1</v>
      </c>
      <c r="K46" s="44" t="s">
        <v>41</v>
      </c>
      <c r="L46" s="44" t="s">
        <v>4</v>
      </c>
      <c r="M46" s="74"/>
      <c r="N46" s="41"/>
      <c r="O46" s="41"/>
      <c r="P46" s="46"/>
      <c r="Q46" s="41"/>
      <c r="R46" s="41"/>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9"/>
        <v>66750.75</v>
      </c>
      <c r="BB46" s="48">
        <f t="shared" si="10"/>
        <v>66750.75</v>
      </c>
      <c r="BC46" s="37" t="str">
        <f t="shared" si="11"/>
        <v>INR  Sixty Six Thousand Seven Hundred &amp; Fifty  and Paise Seventy Five Only</v>
      </c>
      <c r="IA46" s="38">
        <v>26</v>
      </c>
      <c r="IB46" s="77" t="s">
        <v>111</v>
      </c>
      <c r="IC46" s="38" t="s">
        <v>78</v>
      </c>
      <c r="ID46" s="38">
        <v>50</v>
      </c>
      <c r="IE46" s="39" t="s">
        <v>39</v>
      </c>
      <c r="IF46" s="39" t="s">
        <v>44</v>
      </c>
      <c r="IG46" s="39" t="s">
        <v>63</v>
      </c>
      <c r="IH46" s="39">
        <v>10</v>
      </c>
      <c r="II46" s="39" t="s">
        <v>39</v>
      </c>
    </row>
    <row r="47" spans="1:243" s="38" customFormat="1" ht="30.75" customHeight="1">
      <c r="A47" s="22">
        <v>33</v>
      </c>
      <c r="B47" s="79" t="s">
        <v>156</v>
      </c>
      <c r="C47" s="24" t="s">
        <v>119</v>
      </c>
      <c r="D47" s="84">
        <v>20</v>
      </c>
      <c r="E47" s="89" t="s">
        <v>68</v>
      </c>
      <c r="F47" s="95">
        <v>67.35</v>
      </c>
      <c r="G47" s="51"/>
      <c r="H47" s="52"/>
      <c r="I47" s="40" t="s">
        <v>40</v>
      </c>
      <c r="J47" s="43">
        <f t="shared" si="8"/>
        <v>1</v>
      </c>
      <c r="K47" s="44" t="s">
        <v>41</v>
      </c>
      <c r="L47" s="44" t="s">
        <v>4</v>
      </c>
      <c r="M47" s="74"/>
      <c r="N47" s="41"/>
      <c r="O47" s="41"/>
      <c r="P47" s="46"/>
      <c r="Q47" s="41"/>
      <c r="R47" s="41"/>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 t="shared" si="9"/>
        <v>1347</v>
      </c>
      <c r="BB47" s="48">
        <f t="shared" si="10"/>
        <v>1347</v>
      </c>
      <c r="BC47" s="37" t="str">
        <f t="shared" si="11"/>
        <v>INR  One Thousand Three Hundred &amp; Forty Seven  Only</v>
      </c>
      <c r="IA47" s="38">
        <v>26</v>
      </c>
      <c r="IB47" s="77" t="s">
        <v>111</v>
      </c>
      <c r="IC47" s="38" t="s">
        <v>78</v>
      </c>
      <c r="ID47" s="38">
        <v>50</v>
      </c>
      <c r="IE47" s="39" t="s">
        <v>39</v>
      </c>
      <c r="IF47" s="39" t="s">
        <v>44</v>
      </c>
      <c r="IG47" s="39" t="s">
        <v>63</v>
      </c>
      <c r="IH47" s="39">
        <v>10</v>
      </c>
      <c r="II47" s="39" t="s">
        <v>39</v>
      </c>
    </row>
    <row r="48" spans="1:243" s="38" customFormat="1" ht="32.25" customHeight="1">
      <c r="A48" s="22">
        <v>34</v>
      </c>
      <c r="B48" s="79" t="s">
        <v>157</v>
      </c>
      <c r="C48" s="24" t="s">
        <v>120</v>
      </c>
      <c r="D48" s="84">
        <v>50</v>
      </c>
      <c r="E48" s="89" t="s">
        <v>68</v>
      </c>
      <c r="F48" s="95">
        <v>79.95</v>
      </c>
      <c r="G48" s="51"/>
      <c r="H48" s="52"/>
      <c r="I48" s="40" t="s">
        <v>40</v>
      </c>
      <c r="J48" s="43">
        <f t="shared" si="8"/>
        <v>1</v>
      </c>
      <c r="K48" s="44" t="s">
        <v>41</v>
      </c>
      <c r="L48" s="44" t="s">
        <v>4</v>
      </c>
      <c r="M48" s="74"/>
      <c r="N48" s="41"/>
      <c r="O48" s="41"/>
      <c r="P48" s="46"/>
      <c r="Q48" s="41"/>
      <c r="R48" s="41"/>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9"/>
        <v>3997.5</v>
      </c>
      <c r="BB48" s="48">
        <f t="shared" si="10"/>
        <v>3997.5</v>
      </c>
      <c r="BC48" s="37" t="str">
        <f t="shared" si="11"/>
        <v>INR  Three Thousand Nine Hundred &amp; Ninety Seven  and Paise Fifty Only</v>
      </c>
      <c r="IA48" s="38">
        <v>26</v>
      </c>
      <c r="IB48" s="77" t="s">
        <v>111</v>
      </c>
      <c r="IC48" s="38" t="s">
        <v>78</v>
      </c>
      <c r="ID48" s="38">
        <v>50</v>
      </c>
      <c r="IE48" s="39" t="s">
        <v>39</v>
      </c>
      <c r="IF48" s="39" t="s">
        <v>44</v>
      </c>
      <c r="IG48" s="39" t="s">
        <v>63</v>
      </c>
      <c r="IH48" s="39">
        <v>10</v>
      </c>
      <c r="II48" s="39" t="s">
        <v>39</v>
      </c>
    </row>
    <row r="49" spans="1:243" s="38" customFormat="1" ht="48" customHeight="1">
      <c r="A49" s="22">
        <v>35</v>
      </c>
      <c r="B49" s="79" t="s">
        <v>158</v>
      </c>
      <c r="C49" s="24" t="s">
        <v>121</v>
      </c>
      <c r="D49" s="86">
        <v>1</v>
      </c>
      <c r="E49" s="89" t="s">
        <v>164</v>
      </c>
      <c r="F49" s="95">
        <v>3163.25</v>
      </c>
      <c r="G49" s="51"/>
      <c r="H49" s="52"/>
      <c r="I49" s="40" t="s">
        <v>40</v>
      </c>
      <c r="J49" s="43">
        <f t="shared" si="8"/>
        <v>1</v>
      </c>
      <c r="K49" s="44" t="s">
        <v>41</v>
      </c>
      <c r="L49" s="44" t="s">
        <v>4</v>
      </c>
      <c r="M49" s="74"/>
      <c r="N49" s="41"/>
      <c r="O49" s="41"/>
      <c r="P49" s="46"/>
      <c r="Q49" s="41"/>
      <c r="R49" s="41"/>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9"/>
        <v>3163.25</v>
      </c>
      <c r="BB49" s="48">
        <f t="shared" si="10"/>
        <v>3163.25</v>
      </c>
      <c r="BC49" s="37" t="str">
        <f t="shared" si="11"/>
        <v>INR  Three Thousand One Hundred &amp; Sixty Three  and Paise Twenty Five Only</v>
      </c>
      <c r="IA49" s="38">
        <v>26</v>
      </c>
      <c r="IB49" s="77" t="s">
        <v>111</v>
      </c>
      <c r="IC49" s="38" t="s">
        <v>78</v>
      </c>
      <c r="ID49" s="38">
        <v>50</v>
      </c>
      <c r="IE49" s="39" t="s">
        <v>39</v>
      </c>
      <c r="IF49" s="39" t="s">
        <v>44</v>
      </c>
      <c r="IG49" s="39" t="s">
        <v>63</v>
      </c>
      <c r="IH49" s="39">
        <v>10</v>
      </c>
      <c r="II49" s="39" t="s">
        <v>39</v>
      </c>
    </row>
    <row r="50" spans="1:243" s="38" customFormat="1" ht="20.25" customHeight="1">
      <c r="A50" s="22">
        <v>36</v>
      </c>
      <c r="B50" s="81" t="s">
        <v>159</v>
      </c>
      <c r="C50" s="24" t="s">
        <v>122</v>
      </c>
      <c r="D50" s="84">
        <v>1</v>
      </c>
      <c r="E50" s="94" t="s">
        <v>166</v>
      </c>
      <c r="F50" s="97">
        <v>339</v>
      </c>
      <c r="G50" s="51"/>
      <c r="H50" s="52"/>
      <c r="I50" s="40" t="s">
        <v>40</v>
      </c>
      <c r="J50" s="43">
        <f t="shared" si="8"/>
        <v>1</v>
      </c>
      <c r="K50" s="44" t="s">
        <v>41</v>
      </c>
      <c r="L50" s="44" t="s">
        <v>4</v>
      </c>
      <c r="M50" s="74"/>
      <c r="N50" s="41"/>
      <c r="O50" s="41"/>
      <c r="P50" s="46"/>
      <c r="Q50" s="41"/>
      <c r="R50" s="41"/>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9"/>
        <v>339</v>
      </c>
      <c r="BB50" s="48">
        <f t="shared" si="10"/>
        <v>339</v>
      </c>
      <c r="BC50" s="37" t="str">
        <f t="shared" si="11"/>
        <v>INR  Three Hundred &amp; Thirty Nine  Only</v>
      </c>
      <c r="IA50" s="38">
        <v>26</v>
      </c>
      <c r="IB50" s="77" t="s">
        <v>111</v>
      </c>
      <c r="IC50" s="38" t="s">
        <v>78</v>
      </c>
      <c r="ID50" s="38">
        <v>50</v>
      </c>
      <c r="IE50" s="39" t="s">
        <v>39</v>
      </c>
      <c r="IF50" s="39" t="s">
        <v>44</v>
      </c>
      <c r="IG50" s="39" t="s">
        <v>63</v>
      </c>
      <c r="IH50" s="39">
        <v>10</v>
      </c>
      <c r="II50" s="39" t="s">
        <v>39</v>
      </c>
    </row>
    <row r="51" spans="1:243" s="38" customFormat="1" ht="48" customHeight="1">
      <c r="A51" s="53" t="s">
        <v>83</v>
      </c>
      <c r="B51" s="54"/>
      <c r="C51" s="55"/>
      <c r="D51" s="56"/>
      <c r="E51" s="56"/>
      <c r="F51" s="56"/>
      <c r="G51" s="56"/>
      <c r="H51" s="57"/>
      <c r="I51" s="57"/>
      <c r="J51" s="57"/>
      <c r="K51" s="57"/>
      <c r="L51" s="58"/>
      <c r="BA51" s="59">
        <f>SUM(BA13:BA50)</f>
        <v>207667.78</v>
      </c>
      <c r="BB51" s="60">
        <f>SUM(BB13:BB39)</f>
        <v>67565.28</v>
      </c>
      <c r="BC51" s="37" t="str">
        <f>SpellNumber($E$2,BB51)</f>
        <v>INR  Sixty Seven Thousand Five Hundred &amp; Sixty Five  and Paise Twenty Eight Only</v>
      </c>
      <c r="IE51" s="39">
        <v>4</v>
      </c>
      <c r="IF51" s="39" t="s">
        <v>44</v>
      </c>
      <c r="IG51" s="39" t="s">
        <v>63</v>
      </c>
      <c r="IH51" s="39">
        <v>10</v>
      </c>
      <c r="II51" s="39" t="s">
        <v>39</v>
      </c>
    </row>
    <row r="52" spans="1:243" s="69" customFormat="1" ht="18">
      <c r="A52" s="54" t="s">
        <v>84</v>
      </c>
      <c r="B52" s="61"/>
      <c r="C52" s="62"/>
      <c r="D52" s="63"/>
      <c r="E52" s="75" t="s">
        <v>65</v>
      </c>
      <c r="F52" s="76"/>
      <c r="G52" s="64"/>
      <c r="H52" s="65"/>
      <c r="I52" s="65"/>
      <c r="J52" s="65"/>
      <c r="K52" s="66"/>
      <c r="L52" s="67"/>
      <c r="M52" s="68"/>
      <c r="O52" s="38"/>
      <c r="P52" s="38"/>
      <c r="Q52" s="38"/>
      <c r="R52" s="38"/>
      <c r="S52" s="38"/>
      <c r="BA52" s="70">
        <f>IF(ISBLANK(F52),0,IF(E52="Excess (+)",ROUND(BA51+(BA51*F52),2),IF(E52="Less (-)",ROUND(BA51+(BA51*F52*(-1)),2),IF(E52="At Par",BA51,0))))</f>
        <v>0</v>
      </c>
      <c r="BB52" s="71">
        <f>ROUND(BA52,0)</f>
        <v>0</v>
      </c>
      <c r="BC52" s="37" t="str">
        <f>SpellNumber($E$2,BB52)</f>
        <v>INR Zero Only</v>
      </c>
      <c r="IE52" s="72"/>
      <c r="IF52" s="72"/>
      <c r="IG52" s="72"/>
      <c r="IH52" s="72"/>
      <c r="II52" s="72"/>
    </row>
    <row r="53" spans="1:243" s="69" customFormat="1" ht="18">
      <c r="A53" s="53" t="s">
        <v>85</v>
      </c>
      <c r="B53" s="53"/>
      <c r="C53" s="101" t="str">
        <f>SpellNumber($E$2,BB52)</f>
        <v>INR Zero Only</v>
      </c>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IE53" s="72"/>
      <c r="IF53" s="72"/>
      <c r="IG53" s="72"/>
      <c r="IH53" s="72"/>
      <c r="II53" s="72"/>
    </row>
    <row r="54" ht="15"/>
    <row r="55" ht="15"/>
    <row r="56" ht="15"/>
    <row r="57" ht="15"/>
    <row r="58" ht="15"/>
    <row r="59" ht="15"/>
    <row r="60" ht="15"/>
  </sheetData>
  <sheetProtection password="EEC8" sheet="1"/>
  <mergeCells count="8">
    <mergeCell ref="A9:BC9"/>
    <mergeCell ref="C53:BC53"/>
    <mergeCell ref="A1:L1"/>
    <mergeCell ref="A4:BC4"/>
    <mergeCell ref="A5:BC5"/>
    <mergeCell ref="A6:BC6"/>
    <mergeCell ref="A7:BC7"/>
    <mergeCell ref="B8:BC8"/>
  </mergeCells>
  <dataValidations count="21">
    <dataValidation type="list" allowBlank="1" showErrorMessage="1" sqref="E52">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2">
      <formula1>0</formula1>
      <formula2>99.9</formula2>
    </dataValidation>
    <dataValidation type="decimal" allowBlank="1" showInputMessage="1" showErrorMessage="1" promptTitle="Rate Entry" prompt="Please enter the Rate in Rupees for this item. " errorTitle="Invaid Entry" error="Only Numeric Values are allowed. " sqref="H28:H50">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5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50">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2">
      <formula1>IF(E52="Select",-1,IF(E52="At Par",0,0))</formula1>
      <formula2>IF(E52="Select",-1,IF(E52="At Par",0,0.99))</formula2>
    </dataValidation>
    <dataValidation type="list" allowBlank="1" showErrorMessage="1" sqref="K13:K50">
      <formula1>"Partial Conversion,Full Conversion"</formula1>
      <formula2>0</formula2>
    </dataValidation>
    <dataValidation allowBlank="1" showInputMessage="1" showErrorMessage="1" promptTitle="Addition / Deduction" prompt="Please Choose the correct One" sqref="J13:J50">
      <formula1>0</formula1>
      <formula2>0</formula2>
    </dataValidation>
    <dataValidation type="list" showErrorMessage="1" sqref="I13:I50">
      <formula1>"Excess(+),Less(-)"</formula1>
      <formula2>0</formula2>
    </dataValidation>
    <dataValidation allowBlank="1" showInputMessage="1" showErrorMessage="1" promptTitle="Itemcode/Make" prompt="Please enter text" sqref="C13:C5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5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0">
      <formula1>0</formula1>
      <formula2>999999999999999</formula2>
    </dataValidation>
    <dataValidation allowBlank="1" showInputMessage="1" showErrorMessage="1" promptTitle="Units" prompt="Please enter Units in text" sqref="E13:E50">
      <formula1>0</formula1>
      <formula2>0</formula2>
    </dataValidation>
    <dataValidation type="decimal" allowBlank="1" showInputMessage="1" showErrorMessage="1" promptTitle="Quantity" prompt="Please enter the Quantity for this item. " errorTitle="Invalid Entry" error="Only Numeric Values are allowed. " sqref="F13:F50 D13:D50">
      <formula1>0</formula1>
      <formula2>999999999999999</formula2>
    </dataValidation>
    <dataValidation type="list" allowBlank="1" showInputMessage="1" showErrorMessage="1" sqref="L13:L50">
      <formula1>"INR"</formula1>
    </dataValidation>
    <dataValidation type="decimal" allowBlank="1" showErrorMessage="1" errorTitle="Invalid Entry" error="Only Numeric Values are allowed. " sqref="A13:A50">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106" t="s">
        <v>64</v>
      </c>
      <c r="F6" s="106"/>
      <c r="G6" s="106"/>
      <c r="H6" s="106"/>
      <c r="I6" s="106"/>
      <c r="J6" s="106"/>
      <c r="K6" s="106"/>
    </row>
    <row r="7" spans="5:11" ht="15">
      <c r="E7" s="107"/>
      <c r="F7" s="107"/>
      <c r="G7" s="107"/>
      <c r="H7" s="107"/>
      <c r="I7" s="107"/>
      <c r="J7" s="107"/>
      <c r="K7" s="107"/>
    </row>
    <row r="8" spans="5:11" ht="15">
      <c r="E8" s="107"/>
      <c r="F8" s="107"/>
      <c r="G8" s="107"/>
      <c r="H8" s="107"/>
      <c r="I8" s="107"/>
      <c r="J8" s="107"/>
      <c r="K8" s="107"/>
    </row>
    <row r="9" spans="5:11" ht="15">
      <c r="E9" s="107"/>
      <c r="F9" s="107"/>
      <c r="G9" s="107"/>
      <c r="H9" s="107"/>
      <c r="I9" s="107"/>
      <c r="J9" s="107"/>
      <c r="K9" s="107"/>
    </row>
    <row r="10" spans="5:11" ht="15">
      <c r="E10" s="107"/>
      <c r="F10" s="107"/>
      <c r="G10" s="107"/>
      <c r="H10" s="107"/>
      <c r="I10" s="107"/>
      <c r="J10" s="107"/>
      <c r="K10" s="107"/>
    </row>
    <row r="11" spans="5:11" ht="15">
      <c r="E11" s="107"/>
      <c r="F11" s="107"/>
      <c r="G11" s="107"/>
      <c r="H11" s="107"/>
      <c r="I11" s="107"/>
      <c r="J11" s="107"/>
      <c r="K11" s="107"/>
    </row>
    <row r="12" spans="5:11" ht="15">
      <c r="E12" s="107"/>
      <c r="F12" s="107"/>
      <c r="G12" s="107"/>
      <c r="H12" s="107"/>
      <c r="I12" s="107"/>
      <c r="J12" s="107"/>
      <c r="K12" s="107"/>
    </row>
    <row r="13" spans="5:11" ht="15">
      <c r="E13" s="107"/>
      <c r="F13" s="107"/>
      <c r="G13" s="107"/>
      <c r="H13" s="107"/>
      <c r="I13" s="107"/>
      <c r="J13" s="107"/>
      <c r="K13" s="107"/>
    </row>
    <row r="14" spans="5:11" ht="15">
      <c r="E14" s="107"/>
      <c r="F14" s="107"/>
      <c r="G14" s="107"/>
      <c r="H14" s="107"/>
      <c r="I14" s="107"/>
      <c r="J14" s="107"/>
      <c r="K14" s="10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2022-07-22T09:25:38Z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