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<sst xmlns="http://schemas.openxmlformats.org/spreadsheetml/2006/main" count="332" uniqueCount="124">
  <si>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</si>
  <si>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</si>
  <si>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</si>
  <si>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</si>
  <si>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</si>
  <si>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</si>
  <si>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</si>
  <si>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</si>
  <si>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</si>
  <si>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</si>
  <si>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</si>
  <si>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</si>
  <si>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</si>
  <si>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</si>
  <si>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</si>
  <si>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</si>
  <si>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</si>
  <si>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</si>
  <si>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</si>
  <si>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</si>
  <si>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</si>
  <si>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</si>
  <si>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</si>
  <si>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</si>
  <si>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</si>
  <si>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</si>
  <si>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</si>
  <si>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</si>
  <si>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</si>
  <si>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</si>
  <si>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</si>
  <si>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</si>
  <si>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</si>
  <si>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</si>
  <si>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</si>
  <si>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</si>
  <si>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</si>
  <si>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</si>
  <si>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</si>
  <si>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</si>
  <si>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</si>
  <si>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</si>
  <si>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</si>
  <si>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</si>
  <si>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</si>
  <si>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</si>
  <si>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</si>
  <si>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</si>
  <si>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</si>
  <si>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</si>
  <si>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</si>
  <si>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</si>
  <si>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</si>
  <si>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</si>
  <si>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</si>
  <si>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</si>
  <si>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</si>
  <si>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</si>
  <si>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</si>
  <si>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</si>
  <si>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</si>
  <si>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</si>
  <si>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</si>
  <si>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</si>
  <si>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</si>
  <si>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</si>
  <si>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</si>
  <si>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</si>
  <si>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</si>
  <si>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</si>
  <si>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</si>
  <si>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</si>
  <si>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</si>
  <si>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</si>
  <si>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</si>
  <si>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</si>
  <si>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</si>
  <si>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</si>
  <si>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</si>
  <si>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</si>
  <si>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</si>
  <si>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</si>
  <si>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</si>
  <si>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</si>
  <si>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</si>
  <si>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</si>
  <si>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</si>
  <si>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</si>
  <si>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</si>
  <si>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</si>
  <si>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</si>
  <si>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</si>
  <si>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</si>
  <si>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</si>
  <si>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</si>
  <si>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</si>
  <si>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</si>
  <si>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</si>
  <si>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</si>
  <si>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</si>
  <si>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Providing and fixing on wall face unplasticised - Rigid PVC rain water pipes conforming to IS : 13592 Type A including jointing with seal ring conforming to  IS : 5382 leaving 10 mm gap for thermal expansion.  (i) Single socketed pipes 110 mm diameter (12.41.2)</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</si>
  <si>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(2.8.1)</t>
  </si>
  <si>
    <t>Providing and laying in position cement concrete of specified grade excluding the cost of centering and shuttering - All work upto plinth level 
(a) 1:4:8 (1 Cement : 4 coarse sand : 8 graded stone  aggregate 40 mm nominal size) (4.1.8)</t>
  </si>
  <si>
    <t>(b) 1:2:4 (1 Cement : 2 coarse sand : 4 graded stone  aggregate 20 mm nominal size) (4.1.3)</t>
  </si>
  <si>
    <t>Brick work with common burnt clay F.P.S. (non modular) bricks of class designation 7.5 in  foundation and plinth in : Cement mortar 1:6 (1 cement : 6 coarse sand) (6.1.2)</t>
  </si>
  <si>
    <t>Providing and laying in position specified grade of reinforced cement concrete excluding the cost of centering, shuttering, finishing and reinforcement - All work upto plinth level 1:1.5:3 (1 Cement : 1.5 coarse sand : 3 graded stone aggregate 20 mm nominal size) (5.1.2)</t>
  </si>
  <si>
    <t>Reinforcement for R.C.C. work including straightening, cutting, bending, placing in position and binding all complete . Thermo-Mechanically Treated bars of grade Fe-500D or more. (5.22.6)</t>
  </si>
  <si>
    <t>Centering and shuttering including strutting, propping etc. and  removal of form for:
(a) Columns, Pillars, Piers, Abutments, Posts and Struts. (5.9.6)</t>
  </si>
  <si>
    <t>(b) Lintels, beams, plinth beams, girders, bressumers and
cantilevers. (5.9.5)</t>
  </si>
  <si>
    <t>Providing and fixing G.I. pipes complete with G.I. fittings and clamps,including cutting and making good the walls etc.
Internal work - exposed on wall 50mm dia. nominal bore (18.10.6)</t>
  </si>
  <si>
    <t>Structural steel work riveted or bolted or welded in built up sections, trusses and framed work, including cutting, hoisting, fixing in position and applying a priming coat of approved steel primer all complete: (10.2)</t>
  </si>
  <si>
    <t xml:space="preserve">Providing and fixin GI  chain link fabric fencing of required width in mesh size 50x50mm including strengthening with 2mm dia wire or nuts, bolts and washers as required complete as per the direction of Engineer-in-charge.Made of G.I. wire of dia 4mm. (16.70.1)
</t>
  </si>
  <si>
    <t xml:space="preserve">12 mm cement plaster of mix : 1:6 (1 cement : 6 coarse sand)   (13.4.2)     </t>
  </si>
  <si>
    <t xml:space="preserve">15 mm cement plaster on rough side of single or half brick wall  of mix : 1:6 (1 cement : 6 coarse sand) (13.5.2)                            </t>
  </si>
  <si>
    <t xml:space="preserve">Painting with aluminium paint of approved brand and manufacture to give an even shade .Two or more coats on new work (13.63.1)                                       </t>
  </si>
  <si>
    <t>Finishing walls with Acrylic Smooth exterior paint of required shade New work (Two or more coat applied @ 1.67 ltr/10 sqm over and including priming coat of exterior primer applied @2.20kg/ 10 sqm) (13.46.1)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</si>
  <si>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</si>
  <si>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cum</t>
  </si>
  <si>
    <t>metre</t>
  </si>
  <si>
    <t xml:space="preserve">cum         </t>
  </si>
  <si>
    <t>kg</t>
  </si>
  <si>
    <t>Kg.</t>
  </si>
  <si>
    <t>Name of Work: Construction of chain link fencing of back side lawn and right side building in School of Material Science &amp; Technology, IIT(BHU)</t>
  </si>
  <si>
    <t>Contract No:  IIT(BHU)/IWD/CT-22/2022-23/600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</si>
</sst>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10" xfId="59" applyNumberFormat="1" applyFont="1" applyFill="1" applyBorder="1" applyAlignment="1">
      <alignment horizontal="center" vertical="top"/>
      <protection/>
    </xf>
    <xf numFmtId="0" fontId="14" fillId="0" borderId="19" xfId="59" applyNumberFormat="1" applyFont="1" applyFill="1" applyBorder="1" applyAlignment="1">
      <alignment horizontal="left" wrapText="1" readingOrder="1"/>
      <protection/>
    </xf>
    <xf numFmtId="0" fontId="7" fillId="0" borderId="11" xfId="59" applyNumberFormat="1" applyFont="1" applyFill="1" applyBorder="1" applyAlignment="1">
      <alignment vertical="top" wrapText="1"/>
      <protection/>
    </xf>
    <xf numFmtId="0" fontId="7" fillId="0" borderId="23" xfId="59" applyNumberFormat="1" applyFont="1" applyFill="1" applyBorder="1" applyAlignment="1">
      <alignment horizontal="left" vertical="top"/>
      <protection/>
    </xf>
    <xf numFmtId="0" fontId="0" fillId="0" borderId="21" xfId="0" applyBorder="1" applyAlignment="1">
      <alignment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8" t="s">
        <v>69</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122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123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60">
      <c r="A8" s="11" t="s">
        <v>66</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7" customFormat="1" ht="27" hidden="1">
      <c r="A13" s="22">
        <v>0.1</v>
      </c>
      <c r="B13" s="82" t="s">
        <v>74</v>
      </c>
      <c r="C13" s="23" t="s">
        <v>34</v>
      </c>
      <c r="D13" s="24"/>
      <c r="E13" s="25"/>
      <c r="F13" s="26"/>
      <c r="G13" s="27"/>
      <c r="H13" s="27"/>
      <c r="I13" s="26"/>
      <c r="J13" s="28"/>
      <c r="K13" s="29"/>
      <c r="L13" s="29"/>
      <c r="M13" s="30"/>
      <c r="N13" s="31"/>
      <c r="O13" s="31"/>
      <c r="P13" s="32"/>
      <c r="Q13" s="31"/>
      <c r="R13" s="31"/>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c r="BB13" s="35"/>
      <c r="BC13" s="36"/>
      <c r="IA13" s="37">
        <v>0.1</v>
      </c>
      <c r="IB13" s="37" t="s">
        <v>74</v>
      </c>
      <c r="IC13" s="37" t="s">
        <v>34</v>
      </c>
      <c r="IE13" s="38"/>
      <c r="IF13" s="38" t="s">
        <v>35</v>
      </c>
      <c r="IG13" s="38" t="s">
        <v>36</v>
      </c>
      <c r="IH13" s="38">
        <v>10</v>
      </c>
      <c r="II13" s="38" t="s">
        <v>37</v>
      </c>
    </row>
    <row r="14" spans="1:243" s="37" customFormat="1" ht="72" customHeight="1">
      <c r="A14" s="80">
        <v>1</v>
      </c>
      <c r="B14" s="84" t="s">
        <v>98</v>
      </c>
      <c r="C14" s="81" t="s">
        <v>38</v>
      </c>
      <c r="D14" s="77">
        <v>1</v>
      </c>
      <c r="E14" s="78" t="s">
        <v>117</v>
      </c>
      <c r="F14" s="77">
        <v>1737.45</v>
      </c>
      <c r="G14" s="40"/>
      <c r="H14" s="41"/>
      <c r="I14" s="39" t="s">
        <v>40</v>
      </c>
      <c r="J14" s="42">
        <f aca="true" t="shared" si="0" ref="J14:J24">IF(I14="Less(-)",-1,1)</f>
        <v>1</v>
      </c>
      <c r="K14" s="43" t="s">
        <v>41</v>
      </c>
      <c r="L14" s="43" t="s">
        <v>4</v>
      </c>
      <c r="M14" s="72"/>
      <c r="N14" s="40"/>
      <c r="O14" s="40"/>
      <c r="P14" s="44"/>
      <c r="Q14" s="40"/>
      <c r="R14" s="40"/>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4">total_amount_ba($B$2,$D$2,D14,F14,J14,K14,M14)</f>
        <v>1737.45</v>
      </c>
      <c r="BB14" s="47">
        <f aca="true" t="shared" si="2" ref="BB14:BB24">BA14+SUM(N14:AZ14)</f>
        <v>1737.45</v>
      </c>
      <c r="BC14" s="36" t="str">
        <f aca="true" t="shared" si="3" ref="BC14:BC24">SpellNumber(L14,BB14)</f>
        <v>INR  One Thousand Seven Hundred &amp; Thirty Seven  and Paise Forty Five Only</v>
      </c>
      <c r="IA14" s="37">
        <v>1</v>
      </c>
      <c r="IB14" s="76" t="s">
        <v>79</v>
      </c>
      <c r="IC14" s="37" t="s">
        <v>38</v>
      </c>
      <c r="ID14" s="37">
        <v>1446</v>
      </c>
      <c r="IE14" s="38" t="s">
        <v>75</v>
      </c>
      <c r="IF14" s="38" t="s">
        <v>42</v>
      </c>
      <c r="IG14" s="38" t="s">
        <v>36</v>
      </c>
      <c r="IH14" s="38">
        <v>123.223</v>
      </c>
      <c r="II14" s="38" t="s">
        <v>39</v>
      </c>
    </row>
    <row r="15" spans="1:243" s="37" customFormat="1" ht="44.25" customHeight="1">
      <c r="A15" s="80">
        <v>2</v>
      </c>
      <c r="B15" s="84" t="s">
        <v>99</v>
      </c>
      <c r="C15" s="81" t="s">
        <v>43</v>
      </c>
      <c r="D15" s="77">
        <v>1</v>
      </c>
      <c r="E15" s="78" t="s">
        <v>117</v>
      </c>
      <c r="F15" s="77">
        <v>1469.9</v>
      </c>
      <c r="G15" s="40"/>
      <c r="H15" s="40"/>
      <c r="I15" s="39" t="s">
        <v>40</v>
      </c>
      <c r="J15" s="42">
        <f t="shared" si="0"/>
        <v>1</v>
      </c>
      <c r="K15" s="43" t="s">
        <v>41</v>
      </c>
      <c r="L15" s="43" t="s">
        <v>4</v>
      </c>
      <c r="M15" s="73"/>
      <c r="N15" s="40"/>
      <c r="O15" s="40"/>
      <c r="P15" s="44"/>
      <c r="Q15" s="40"/>
      <c r="R15" s="40"/>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1469.9</v>
      </c>
      <c r="BB15" s="47">
        <f t="shared" si="2"/>
        <v>1469.9</v>
      </c>
      <c r="BC15" s="36" t="str">
        <f t="shared" si="3"/>
        <v>INR  One Thousand Four Hundred &amp; Sixty Nine  and Paise Ninety Only</v>
      </c>
      <c r="IA15" s="37">
        <v>2</v>
      </c>
      <c r="IB15" s="76" t="s">
        <v>80</v>
      </c>
      <c r="IC15" s="37" t="s">
        <v>43</v>
      </c>
      <c r="ID15" s="37">
        <v>482</v>
      </c>
      <c r="IE15" s="38" t="s">
        <v>75</v>
      </c>
      <c r="IF15" s="38" t="s">
        <v>44</v>
      </c>
      <c r="IG15" s="38" t="s">
        <v>45</v>
      </c>
      <c r="IH15" s="38">
        <v>213</v>
      </c>
      <c r="II15" s="38" t="s">
        <v>39</v>
      </c>
    </row>
    <row r="16" spans="1:243" s="37" customFormat="1" ht="57" customHeight="1">
      <c r="A16" s="80">
        <v>3</v>
      </c>
      <c r="B16" s="84" t="s">
        <v>100</v>
      </c>
      <c r="C16" s="81" t="s">
        <v>46</v>
      </c>
      <c r="D16" s="77">
        <v>10</v>
      </c>
      <c r="E16" s="78" t="s">
        <v>118</v>
      </c>
      <c r="F16" s="77">
        <v>305.05</v>
      </c>
      <c r="G16" s="40"/>
      <c r="H16" s="40"/>
      <c r="I16" s="39" t="s">
        <v>40</v>
      </c>
      <c r="J16" s="42">
        <f t="shared" si="0"/>
        <v>1</v>
      </c>
      <c r="K16" s="43" t="s">
        <v>41</v>
      </c>
      <c r="L16" s="43" t="s">
        <v>4</v>
      </c>
      <c r="M16" s="73"/>
      <c r="N16" s="40"/>
      <c r="O16" s="40"/>
      <c r="P16" s="44"/>
      <c r="Q16" s="40"/>
      <c r="R16" s="40"/>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3050.5</v>
      </c>
      <c r="BB16" s="47">
        <f t="shared" si="2"/>
        <v>3050.5</v>
      </c>
      <c r="BC16" s="36" t="str">
        <f t="shared" si="3"/>
        <v>INR  Three Thousand  &amp;Fifty  and Paise Fifty Only</v>
      </c>
      <c r="IA16" s="37">
        <v>3</v>
      </c>
      <c r="IB16" s="76" t="s">
        <v>81</v>
      </c>
      <c r="IC16" s="37" t="s">
        <v>46</v>
      </c>
      <c r="ID16" s="37">
        <v>241</v>
      </c>
      <c r="IE16" s="38" t="s">
        <v>75</v>
      </c>
      <c r="IF16" s="38" t="s">
        <v>35</v>
      </c>
      <c r="IG16" s="38" t="s">
        <v>47</v>
      </c>
      <c r="IH16" s="38">
        <v>10</v>
      </c>
      <c r="II16" s="38" t="s">
        <v>39</v>
      </c>
    </row>
    <row r="17" spans="1:243" s="37" customFormat="1" ht="63.75" customHeight="1">
      <c r="A17" s="80">
        <v>4</v>
      </c>
      <c r="B17" s="84" t="s">
        <v>101</v>
      </c>
      <c r="C17" s="81" t="s">
        <v>48</v>
      </c>
      <c r="D17" s="77">
        <v>21</v>
      </c>
      <c r="E17" s="78" t="s">
        <v>117</v>
      </c>
      <c r="F17" s="77">
        <v>252.3</v>
      </c>
      <c r="G17" s="40"/>
      <c r="H17" s="40"/>
      <c r="I17" s="39" t="s">
        <v>40</v>
      </c>
      <c r="J17" s="42">
        <f t="shared" si="0"/>
        <v>1</v>
      </c>
      <c r="K17" s="43" t="s">
        <v>41</v>
      </c>
      <c r="L17" s="43" t="s">
        <v>4</v>
      </c>
      <c r="M17" s="73"/>
      <c r="N17" s="40"/>
      <c r="O17" s="40"/>
      <c r="P17" s="44"/>
      <c r="Q17" s="40"/>
      <c r="R17" s="40"/>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5298.3</v>
      </c>
      <c r="BB17" s="47">
        <f t="shared" si="2"/>
        <v>5298.3</v>
      </c>
      <c r="BC17" s="36" t="str">
        <f t="shared" si="3"/>
        <v>INR  Five Thousand Two Hundred &amp; Ninety Eight  and Paise Thirty Only</v>
      </c>
      <c r="IA17" s="37">
        <v>4</v>
      </c>
      <c r="IB17" s="76" t="s">
        <v>82</v>
      </c>
      <c r="IC17" s="37" t="s">
        <v>48</v>
      </c>
      <c r="ID17" s="37">
        <v>241</v>
      </c>
      <c r="IE17" s="38" t="s">
        <v>75</v>
      </c>
      <c r="IF17" s="38" t="s">
        <v>49</v>
      </c>
      <c r="IG17" s="38" t="s">
        <v>50</v>
      </c>
      <c r="IH17" s="38">
        <v>10</v>
      </c>
      <c r="II17" s="38" t="s">
        <v>39</v>
      </c>
    </row>
    <row r="18" spans="1:243" s="37" customFormat="1" ht="66" customHeight="1">
      <c r="A18" s="80">
        <v>5</v>
      </c>
      <c r="B18" s="84" t="s">
        <v>102</v>
      </c>
      <c r="C18" s="81" t="s">
        <v>51</v>
      </c>
      <c r="D18" s="77">
        <v>6</v>
      </c>
      <c r="E18" s="79" t="s">
        <v>117</v>
      </c>
      <c r="F18" s="77">
        <v>5789.6</v>
      </c>
      <c r="G18" s="40"/>
      <c r="H18" s="40"/>
      <c r="I18" s="39" t="s">
        <v>40</v>
      </c>
      <c r="J18" s="42">
        <f t="shared" si="0"/>
        <v>1</v>
      </c>
      <c r="K18" s="43" t="s">
        <v>41</v>
      </c>
      <c r="L18" s="43" t="s">
        <v>4</v>
      </c>
      <c r="M18" s="73"/>
      <c r="N18" s="40"/>
      <c r="O18" s="40"/>
      <c r="P18" s="44"/>
      <c r="Q18" s="40"/>
      <c r="R18" s="40"/>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34737.6</v>
      </c>
      <c r="BB18" s="47">
        <f t="shared" si="2"/>
        <v>34737.6</v>
      </c>
      <c r="BC18" s="36" t="str">
        <f t="shared" si="3"/>
        <v>INR  Thirty Four Thousand Seven Hundred &amp; Thirty Seven  and Paise Sixty Only</v>
      </c>
      <c r="IA18" s="37">
        <v>5</v>
      </c>
      <c r="IB18" s="76" t="s">
        <v>83</v>
      </c>
      <c r="IC18" s="37" t="s">
        <v>51</v>
      </c>
      <c r="ID18" s="37">
        <v>4819</v>
      </c>
      <c r="IE18" s="38" t="s">
        <v>68</v>
      </c>
      <c r="IF18" s="38" t="s">
        <v>42</v>
      </c>
      <c r="IG18" s="38" t="s">
        <v>36</v>
      </c>
      <c r="IH18" s="38">
        <v>123.223</v>
      </c>
      <c r="II18" s="38" t="s">
        <v>39</v>
      </c>
    </row>
    <row r="19" spans="1:243" s="37" customFormat="1" ht="30.75" customHeight="1">
      <c r="A19" s="80">
        <v>6</v>
      </c>
      <c r="B19" s="84" t="s">
        <v>103</v>
      </c>
      <c r="C19" s="81" t="s">
        <v>52</v>
      </c>
      <c r="D19" s="77">
        <v>1</v>
      </c>
      <c r="E19" s="78" t="s">
        <v>117</v>
      </c>
      <c r="F19" s="77">
        <v>6788.6</v>
      </c>
      <c r="G19" s="40"/>
      <c r="H19" s="40"/>
      <c r="I19" s="39" t="s">
        <v>40</v>
      </c>
      <c r="J19" s="42">
        <f t="shared" si="0"/>
        <v>1</v>
      </c>
      <c r="K19" s="43" t="s">
        <v>41</v>
      </c>
      <c r="L19" s="43" t="s">
        <v>4</v>
      </c>
      <c r="M19" s="73"/>
      <c r="N19" s="40"/>
      <c r="O19" s="40"/>
      <c r="P19" s="44"/>
      <c r="Q19" s="40"/>
      <c r="R19" s="40"/>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8"/>
      <c r="AV19" s="45"/>
      <c r="AW19" s="45"/>
      <c r="AX19" s="45"/>
      <c r="AY19" s="45"/>
      <c r="AZ19" s="45"/>
      <c r="BA19" s="46">
        <f t="shared" si="1"/>
        <v>6788.6</v>
      </c>
      <c r="BB19" s="47">
        <f t="shared" si="2"/>
        <v>6788.6</v>
      </c>
      <c r="BC19" s="36" t="str">
        <f t="shared" si="3"/>
        <v>INR  Six Thousand Seven Hundred &amp; Eighty Eight  and Paise Sixty Only</v>
      </c>
      <c r="IA19" s="37">
        <v>6</v>
      </c>
      <c r="IB19" s="76" t="s">
        <v>84</v>
      </c>
      <c r="IC19" s="37" t="s">
        <v>52</v>
      </c>
      <c r="ID19" s="37">
        <v>482</v>
      </c>
      <c r="IE19" s="38" t="s">
        <v>75</v>
      </c>
      <c r="IF19" s="38" t="s">
        <v>44</v>
      </c>
      <c r="IG19" s="38" t="s">
        <v>45</v>
      </c>
      <c r="IH19" s="38">
        <v>213</v>
      </c>
      <c r="II19" s="38" t="s">
        <v>39</v>
      </c>
    </row>
    <row r="20" spans="1:243" s="37" customFormat="1" ht="60" customHeight="1">
      <c r="A20" s="80">
        <v>7</v>
      </c>
      <c r="B20" s="84" t="s">
        <v>104</v>
      </c>
      <c r="C20" s="81" t="s">
        <v>53</v>
      </c>
      <c r="D20" s="77">
        <v>18</v>
      </c>
      <c r="E20" s="79" t="s">
        <v>117</v>
      </c>
      <c r="F20" s="77">
        <v>6157.45</v>
      </c>
      <c r="G20" s="40"/>
      <c r="H20" s="40"/>
      <c r="I20" s="39" t="s">
        <v>40</v>
      </c>
      <c r="J20" s="42">
        <f t="shared" si="0"/>
        <v>1</v>
      </c>
      <c r="K20" s="43" t="s">
        <v>41</v>
      </c>
      <c r="L20" s="43" t="s">
        <v>4</v>
      </c>
      <c r="M20" s="73"/>
      <c r="N20" s="40"/>
      <c r="O20" s="40"/>
      <c r="P20" s="44"/>
      <c r="Q20" s="40"/>
      <c r="R20" s="40"/>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110834.1</v>
      </c>
      <c r="BB20" s="47">
        <f t="shared" si="2"/>
        <v>110834.1</v>
      </c>
      <c r="BC20" s="36" t="str">
        <f t="shared" si="3"/>
        <v>INR  One Lakh Ten Thousand Eight Hundred &amp; Thirty Four  and Paise Ten Only</v>
      </c>
      <c r="IA20" s="37">
        <v>7</v>
      </c>
      <c r="IB20" s="76" t="s">
        <v>85</v>
      </c>
      <c r="IC20" s="37" t="s">
        <v>53</v>
      </c>
      <c r="ID20" s="37">
        <v>4819</v>
      </c>
      <c r="IE20" s="38" t="s">
        <v>68</v>
      </c>
      <c r="IF20" s="38" t="s">
        <v>35</v>
      </c>
      <c r="IG20" s="38" t="s">
        <v>47</v>
      </c>
      <c r="IH20" s="38">
        <v>10</v>
      </c>
      <c r="II20" s="38" t="s">
        <v>39</v>
      </c>
    </row>
    <row r="21" spans="1:243" s="37" customFormat="1" ht="57" customHeight="1">
      <c r="A21" s="80">
        <v>8</v>
      </c>
      <c r="B21" s="84" t="s">
        <v>105</v>
      </c>
      <c r="C21" s="81" t="s">
        <v>54</v>
      </c>
      <c r="D21" s="77">
        <v>9</v>
      </c>
      <c r="E21" s="79" t="s">
        <v>119</v>
      </c>
      <c r="F21" s="77">
        <v>7718.25</v>
      </c>
      <c r="G21" s="40"/>
      <c r="H21" s="40"/>
      <c r="I21" s="39" t="s">
        <v>40</v>
      </c>
      <c r="J21" s="42">
        <f t="shared" si="0"/>
        <v>1</v>
      </c>
      <c r="K21" s="43" t="s">
        <v>41</v>
      </c>
      <c r="L21" s="43" t="s">
        <v>4</v>
      </c>
      <c r="M21" s="73"/>
      <c r="N21" s="40"/>
      <c r="O21" s="40"/>
      <c r="P21" s="44"/>
      <c r="Q21" s="40"/>
      <c r="R21" s="40"/>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69464.25</v>
      </c>
      <c r="BB21" s="47">
        <f t="shared" si="2"/>
        <v>69464.25</v>
      </c>
      <c r="BC21" s="36" t="str">
        <f t="shared" si="3"/>
        <v>INR  Sixty Nine Thousand Four Hundred &amp; Sixty Four  and Paise Twenty Five Only</v>
      </c>
      <c r="IA21" s="37">
        <v>8</v>
      </c>
      <c r="IB21" s="37" t="s">
        <v>86</v>
      </c>
      <c r="IC21" s="37" t="s">
        <v>54</v>
      </c>
      <c r="ID21" s="37">
        <v>100</v>
      </c>
      <c r="IE21" s="38" t="s">
        <v>39</v>
      </c>
      <c r="IF21" s="38" t="s">
        <v>49</v>
      </c>
      <c r="IG21" s="38" t="s">
        <v>50</v>
      </c>
      <c r="IH21" s="38">
        <v>10</v>
      </c>
      <c r="II21" s="38" t="s">
        <v>39</v>
      </c>
    </row>
    <row r="22" spans="1:243" s="37" customFormat="1" ht="51" customHeight="1">
      <c r="A22" s="80">
        <v>9</v>
      </c>
      <c r="B22" s="84" t="s">
        <v>106</v>
      </c>
      <c r="C22" s="81" t="s">
        <v>55</v>
      </c>
      <c r="D22" s="77">
        <v>801</v>
      </c>
      <c r="E22" s="79" t="s">
        <v>120</v>
      </c>
      <c r="F22" s="77">
        <v>83.5</v>
      </c>
      <c r="G22" s="40"/>
      <c r="H22" s="40"/>
      <c r="I22" s="39" t="s">
        <v>40</v>
      </c>
      <c r="J22" s="42">
        <f t="shared" si="0"/>
        <v>1</v>
      </c>
      <c r="K22" s="43" t="s">
        <v>41</v>
      </c>
      <c r="L22" s="43" t="s">
        <v>4</v>
      </c>
      <c r="M22" s="73"/>
      <c r="N22" s="40"/>
      <c r="O22" s="40"/>
      <c r="P22" s="44"/>
      <c r="Q22" s="40"/>
      <c r="R22" s="40"/>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66883.5</v>
      </c>
      <c r="BB22" s="47">
        <f t="shared" si="2"/>
        <v>66883.5</v>
      </c>
      <c r="BC22" s="36" t="str">
        <f t="shared" si="3"/>
        <v>INR  Sixty Six Thousand Eight Hundred &amp; Eighty Three  and Paise Fifty Only</v>
      </c>
      <c r="IA22" s="37">
        <v>9</v>
      </c>
      <c r="IB22" s="76" t="s">
        <v>87</v>
      </c>
      <c r="IC22" s="37" t="s">
        <v>55</v>
      </c>
      <c r="ID22" s="37">
        <v>100</v>
      </c>
      <c r="IE22" s="38" t="s">
        <v>39</v>
      </c>
      <c r="IF22" s="38" t="s">
        <v>42</v>
      </c>
      <c r="IG22" s="38" t="s">
        <v>36</v>
      </c>
      <c r="IH22" s="38">
        <v>123.223</v>
      </c>
      <c r="II22" s="38" t="s">
        <v>39</v>
      </c>
    </row>
    <row r="23" spans="1:243" s="37" customFormat="1" ht="49.5" customHeight="1">
      <c r="A23" s="80">
        <v>10</v>
      </c>
      <c r="B23" s="84" t="s">
        <v>107</v>
      </c>
      <c r="C23" s="81" t="s">
        <v>56</v>
      </c>
      <c r="D23" s="77">
        <v>46</v>
      </c>
      <c r="E23" s="79" t="s">
        <v>68</v>
      </c>
      <c r="F23" s="77">
        <v>733.7</v>
      </c>
      <c r="G23" s="40"/>
      <c r="H23" s="40"/>
      <c r="I23" s="39" t="s">
        <v>40</v>
      </c>
      <c r="J23" s="42">
        <f t="shared" si="0"/>
        <v>1</v>
      </c>
      <c r="K23" s="43" t="s">
        <v>41</v>
      </c>
      <c r="L23" s="43" t="s">
        <v>4</v>
      </c>
      <c r="M23" s="73"/>
      <c r="N23" s="40"/>
      <c r="O23" s="40"/>
      <c r="P23" s="44"/>
      <c r="Q23" s="40"/>
      <c r="R23" s="40"/>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1"/>
        <v>33750.2</v>
      </c>
      <c r="BB23" s="47">
        <f t="shared" si="2"/>
        <v>33750.2</v>
      </c>
      <c r="BC23" s="36" t="str">
        <f t="shared" si="3"/>
        <v>INR  Thirty Three Thousand Seven Hundred &amp; Fifty  and Paise Twenty Only</v>
      </c>
      <c r="IA23" s="37">
        <v>10</v>
      </c>
      <c r="IB23" s="76" t="s">
        <v>88</v>
      </c>
      <c r="IC23" s="37" t="s">
        <v>56</v>
      </c>
      <c r="ID23" s="37">
        <v>100</v>
      </c>
      <c r="IE23" s="38" t="s">
        <v>39</v>
      </c>
      <c r="IF23" s="38" t="s">
        <v>44</v>
      </c>
      <c r="IG23" s="38" t="s">
        <v>45</v>
      </c>
      <c r="IH23" s="38">
        <v>213</v>
      </c>
      <c r="II23" s="38" t="s">
        <v>39</v>
      </c>
    </row>
    <row r="24" spans="1:243" s="37" customFormat="1" ht="48" customHeight="1">
      <c r="A24" s="80">
        <v>11</v>
      </c>
      <c r="B24" s="84" t="s">
        <v>108</v>
      </c>
      <c r="C24" s="81" t="s">
        <v>57</v>
      </c>
      <c r="D24" s="77">
        <v>39</v>
      </c>
      <c r="E24" s="79" t="s">
        <v>68</v>
      </c>
      <c r="F24" s="77">
        <v>552.05</v>
      </c>
      <c r="G24" s="40"/>
      <c r="H24" s="40"/>
      <c r="I24" s="39" t="s">
        <v>40</v>
      </c>
      <c r="J24" s="42">
        <f t="shared" si="0"/>
        <v>1</v>
      </c>
      <c r="K24" s="43" t="s">
        <v>41</v>
      </c>
      <c r="L24" s="43" t="s">
        <v>4</v>
      </c>
      <c r="M24" s="73"/>
      <c r="N24" s="40"/>
      <c r="O24" s="40"/>
      <c r="P24" s="44"/>
      <c r="Q24" s="40"/>
      <c r="R24" s="40"/>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 t="shared" si="1"/>
        <v>21529.95</v>
      </c>
      <c r="BB24" s="47">
        <f t="shared" si="2"/>
        <v>21529.95</v>
      </c>
      <c r="BC24" s="36" t="str">
        <f t="shared" si="3"/>
        <v>INR  Twenty One Thousand Five Hundred &amp; Twenty Nine  and Paise Ninety Five Only</v>
      </c>
      <c r="IA24" s="37">
        <v>11</v>
      </c>
      <c r="IB24" s="76" t="s">
        <v>89</v>
      </c>
      <c r="IC24" s="37" t="s">
        <v>57</v>
      </c>
      <c r="ID24" s="37">
        <v>100</v>
      </c>
      <c r="IE24" s="38" t="s">
        <v>39</v>
      </c>
      <c r="IF24" s="38" t="s">
        <v>35</v>
      </c>
      <c r="IG24" s="38" t="s">
        <v>47</v>
      </c>
      <c r="IH24" s="38">
        <v>10</v>
      </c>
      <c r="II24" s="38" t="s">
        <v>39</v>
      </c>
    </row>
    <row r="25" spans="1:243" s="37" customFormat="1" ht="48.75" customHeight="1">
      <c r="A25" s="80">
        <v>12</v>
      </c>
      <c r="B25" s="84" t="s">
        <v>109</v>
      </c>
      <c r="C25" s="81" t="s">
        <v>73</v>
      </c>
      <c r="D25" s="77">
        <v>118</v>
      </c>
      <c r="E25" s="79" t="s">
        <v>118</v>
      </c>
      <c r="F25" s="77">
        <v>786.75</v>
      </c>
      <c r="G25" s="40"/>
      <c r="H25" s="40"/>
      <c r="I25" s="39" t="s">
        <v>40</v>
      </c>
      <c r="J25" s="42">
        <f aca="true" t="shared" si="4" ref="J25:J31">IF(I25="Less(-)",-1,1)</f>
        <v>1</v>
      </c>
      <c r="K25" s="43" t="s">
        <v>41</v>
      </c>
      <c r="L25" s="43" t="s">
        <v>4</v>
      </c>
      <c r="M25" s="73"/>
      <c r="N25" s="40"/>
      <c r="O25" s="40"/>
      <c r="P25" s="44"/>
      <c r="Q25" s="40"/>
      <c r="R25" s="40"/>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 aca="true" t="shared" si="5" ref="BA25:BA31">total_amount_ba($B$2,$D$2,D25,F25,J25,K25,M25)</f>
        <v>92836.5</v>
      </c>
      <c r="BB25" s="47">
        <f aca="true" t="shared" si="6" ref="BB25:BB31">BA25+SUM(N25:AZ25)</f>
        <v>92836.5</v>
      </c>
      <c r="BC25" s="36" t="str">
        <f aca="true" t="shared" si="7" ref="BC25:BC31">SpellNumber(L25,BB25)</f>
        <v>INR  Ninety Two Thousand Eight Hundred &amp; Thirty Six  and Paise Fifty Only</v>
      </c>
      <c r="IA25" s="37">
        <v>12</v>
      </c>
      <c r="IB25" s="76" t="s">
        <v>90</v>
      </c>
      <c r="IC25" s="37" t="s">
        <v>73</v>
      </c>
      <c r="ID25" s="37">
        <v>75</v>
      </c>
      <c r="IE25" s="38" t="s">
        <v>39</v>
      </c>
      <c r="IF25" s="38" t="s">
        <v>42</v>
      </c>
      <c r="IG25" s="38" t="s">
        <v>36</v>
      </c>
      <c r="IH25" s="38">
        <v>123.223</v>
      </c>
      <c r="II25" s="38" t="s">
        <v>39</v>
      </c>
    </row>
    <row r="26" spans="1:243" s="37" customFormat="1" ht="48" customHeight="1">
      <c r="A26" s="80">
        <v>13</v>
      </c>
      <c r="B26" s="84" t="s">
        <v>110</v>
      </c>
      <c r="C26" s="81" t="s">
        <v>58</v>
      </c>
      <c r="D26" s="77">
        <v>1093</v>
      </c>
      <c r="E26" s="79" t="s">
        <v>121</v>
      </c>
      <c r="F26" s="77">
        <v>101.75</v>
      </c>
      <c r="G26" s="40"/>
      <c r="H26" s="40"/>
      <c r="I26" s="39" t="s">
        <v>40</v>
      </c>
      <c r="J26" s="42">
        <f t="shared" si="4"/>
        <v>1</v>
      </c>
      <c r="K26" s="43" t="s">
        <v>41</v>
      </c>
      <c r="L26" s="43" t="s">
        <v>4</v>
      </c>
      <c r="M26" s="73"/>
      <c r="N26" s="40"/>
      <c r="O26" s="40"/>
      <c r="P26" s="44"/>
      <c r="Q26" s="40"/>
      <c r="R26" s="40"/>
      <c r="S26" s="44"/>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 t="shared" si="5"/>
        <v>111212.75</v>
      </c>
      <c r="BB26" s="47">
        <f t="shared" si="6"/>
        <v>111212.75</v>
      </c>
      <c r="BC26" s="36" t="str">
        <f t="shared" si="7"/>
        <v>INR  One Lakh Eleven Thousand Two Hundred &amp; Twelve  and Paise Seventy Five Only</v>
      </c>
      <c r="IA26" s="37">
        <v>13</v>
      </c>
      <c r="IB26" s="76" t="s">
        <v>91</v>
      </c>
      <c r="IC26" s="37" t="s">
        <v>58</v>
      </c>
      <c r="ID26" s="37">
        <v>75</v>
      </c>
      <c r="IE26" s="38" t="s">
        <v>39</v>
      </c>
      <c r="IF26" s="38" t="s">
        <v>44</v>
      </c>
      <c r="IG26" s="38" t="s">
        <v>45</v>
      </c>
      <c r="IH26" s="38">
        <v>213</v>
      </c>
      <c r="II26" s="38" t="s">
        <v>39</v>
      </c>
    </row>
    <row r="27" spans="1:243" s="37" customFormat="1" ht="53.25" customHeight="1">
      <c r="A27" s="80">
        <v>14</v>
      </c>
      <c r="B27" s="84" t="s">
        <v>111</v>
      </c>
      <c r="C27" s="81" t="s">
        <v>59</v>
      </c>
      <c r="D27" s="77">
        <v>222</v>
      </c>
      <c r="E27" s="79" t="s">
        <v>68</v>
      </c>
      <c r="F27" s="77">
        <v>797.2</v>
      </c>
      <c r="G27" s="40"/>
      <c r="H27" s="40"/>
      <c r="I27" s="39" t="s">
        <v>40</v>
      </c>
      <c r="J27" s="42">
        <f t="shared" si="4"/>
        <v>1</v>
      </c>
      <c r="K27" s="43" t="s">
        <v>41</v>
      </c>
      <c r="L27" s="43" t="s">
        <v>4</v>
      </c>
      <c r="M27" s="73"/>
      <c r="N27" s="40"/>
      <c r="O27" s="40"/>
      <c r="P27" s="44"/>
      <c r="Q27" s="40"/>
      <c r="R27" s="40"/>
      <c r="S27" s="44"/>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6">
        <f t="shared" si="5"/>
        <v>176978.4</v>
      </c>
      <c r="BB27" s="47">
        <f t="shared" si="6"/>
        <v>176978.4</v>
      </c>
      <c r="BC27" s="36" t="str">
        <f t="shared" si="7"/>
        <v>INR  One Lakh Seventy Six Thousand Nine Hundred &amp; Seventy Eight  and Paise Forty Only</v>
      </c>
      <c r="IA27" s="37">
        <v>14</v>
      </c>
      <c r="IB27" s="76" t="s">
        <v>92</v>
      </c>
      <c r="IC27" s="37" t="s">
        <v>59</v>
      </c>
      <c r="ID27" s="37">
        <v>100</v>
      </c>
      <c r="IE27" s="38" t="s">
        <v>39</v>
      </c>
      <c r="IF27" s="38" t="s">
        <v>35</v>
      </c>
      <c r="IG27" s="38" t="s">
        <v>47</v>
      </c>
      <c r="IH27" s="38">
        <v>10</v>
      </c>
      <c r="II27" s="38" t="s">
        <v>39</v>
      </c>
    </row>
    <row r="28" spans="1:243" s="37" customFormat="1" ht="39" customHeight="1">
      <c r="A28" s="80">
        <v>15</v>
      </c>
      <c r="B28" s="84" t="s">
        <v>112</v>
      </c>
      <c r="C28" s="81" t="s">
        <v>60</v>
      </c>
      <c r="D28" s="77">
        <v>109</v>
      </c>
      <c r="E28" s="79" t="s">
        <v>68</v>
      </c>
      <c r="F28" s="77">
        <v>263.55</v>
      </c>
      <c r="G28" s="40"/>
      <c r="H28" s="49"/>
      <c r="I28" s="39" t="s">
        <v>40</v>
      </c>
      <c r="J28" s="42">
        <f t="shared" si="4"/>
        <v>1</v>
      </c>
      <c r="K28" s="43" t="s">
        <v>41</v>
      </c>
      <c r="L28" s="43" t="s">
        <v>4</v>
      </c>
      <c r="M28" s="73"/>
      <c r="N28" s="40"/>
      <c r="O28" s="40"/>
      <c r="P28" s="44"/>
      <c r="Q28" s="40"/>
      <c r="R28" s="40"/>
      <c r="S28" s="44"/>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6">
        <f t="shared" si="5"/>
        <v>28726.95</v>
      </c>
      <c r="BB28" s="47">
        <f t="shared" si="6"/>
        <v>28726.95</v>
      </c>
      <c r="BC28" s="36" t="str">
        <f t="shared" si="7"/>
        <v>INR  Twenty Eight Thousand Seven Hundred &amp; Twenty Six  and Paise Ninety Five Only</v>
      </c>
      <c r="IA28" s="37">
        <v>15</v>
      </c>
      <c r="IB28" s="76" t="s">
        <v>93</v>
      </c>
      <c r="IC28" s="37" t="s">
        <v>60</v>
      </c>
      <c r="ID28" s="37">
        <v>100</v>
      </c>
      <c r="IE28" s="38" t="s">
        <v>39</v>
      </c>
      <c r="IF28" s="38" t="s">
        <v>49</v>
      </c>
      <c r="IG28" s="38" t="s">
        <v>50</v>
      </c>
      <c r="IH28" s="38">
        <v>10</v>
      </c>
      <c r="II28" s="38" t="s">
        <v>39</v>
      </c>
    </row>
    <row r="29" spans="1:243" s="37" customFormat="1" ht="47.25" customHeight="1">
      <c r="A29" s="80">
        <v>16</v>
      </c>
      <c r="B29" s="84" t="s">
        <v>113</v>
      </c>
      <c r="C29" s="81" t="s">
        <v>61</v>
      </c>
      <c r="D29" s="77">
        <v>39</v>
      </c>
      <c r="E29" s="79" t="s">
        <v>68</v>
      </c>
      <c r="F29" s="77">
        <v>303.9</v>
      </c>
      <c r="G29" s="50"/>
      <c r="H29" s="51"/>
      <c r="I29" s="39" t="s">
        <v>40</v>
      </c>
      <c r="J29" s="42">
        <f t="shared" si="4"/>
        <v>1</v>
      </c>
      <c r="K29" s="43" t="s">
        <v>41</v>
      </c>
      <c r="L29" s="43" t="s">
        <v>4</v>
      </c>
      <c r="M29" s="73"/>
      <c r="N29" s="40"/>
      <c r="O29" s="40"/>
      <c r="P29" s="45"/>
      <c r="Q29" s="40"/>
      <c r="R29" s="40"/>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6">
        <f t="shared" si="5"/>
        <v>11852.1</v>
      </c>
      <c r="BB29" s="47">
        <f t="shared" si="6"/>
        <v>11852.1</v>
      </c>
      <c r="BC29" s="36" t="str">
        <f t="shared" si="7"/>
        <v>INR  Eleven Thousand Eight Hundred &amp; Fifty Two  and Paise Ten Only</v>
      </c>
      <c r="IA29" s="37">
        <v>16</v>
      </c>
      <c r="IB29" s="76" t="s">
        <v>94</v>
      </c>
      <c r="IC29" s="37" t="s">
        <v>61</v>
      </c>
      <c r="ID29" s="37">
        <v>100</v>
      </c>
      <c r="IE29" s="38" t="s">
        <v>39</v>
      </c>
      <c r="IF29" s="38" t="s">
        <v>44</v>
      </c>
      <c r="IG29" s="38" t="s">
        <v>63</v>
      </c>
      <c r="IH29" s="38">
        <v>10</v>
      </c>
      <c r="II29" s="38" t="s">
        <v>39</v>
      </c>
    </row>
    <row r="30" spans="1:243" s="37" customFormat="1" ht="47.25" customHeight="1">
      <c r="A30" s="80">
        <v>17</v>
      </c>
      <c r="B30" s="84" t="s">
        <v>114</v>
      </c>
      <c r="C30" s="81" t="s">
        <v>62</v>
      </c>
      <c r="D30" s="77">
        <v>222</v>
      </c>
      <c r="E30" s="79" t="s">
        <v>68</v>
      </c>
      <c r="F30" s="77">
        <v>112.25</v>
      </c>
      <c r="G30" s="50"/>
      <c r="H30" s="51"/>
      <c r="I30" s="39" t="s">
        <v>40</v>
      </c>
      <c r="J30" s="42">
        <f t="shared" si="4"/>
        <v>1</v>
      </c>
      <c r="K30" s="43" t="s">
        <v>41</v>
      </c>
      <c r="L30" s="43" t="s">
        <v>4</v>
      </c>
      <c r="M30" s="73"/>
      <c r="N30" s="40"/>
      <c r="O30" s="40"/>
      <c r="P30" s="45"/>
      <c r="Q30" s="40"/>
      <c r="R30" s="40"/>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6">
        <f t="shared" si="5"/>
        <v>24919.5</v>
      </c>
      <c r="BB30" s="47">
        <f t="shared" si="6"/>
        <v>24919.5</v>
      </c>
      <c r="BC30" s="36" t="str">
        <f t="shared" si="7"/>
        <v>INR  Twenty Four Thousand Nine Hundred &amp; Nineteen  and Paise Fifty Only</v>
      </c>
      <c r="IA30" s="37">
        <v>17</v>
      </c>
      <c r="IB30" s="76" t="s">
        <v>95</v>
      </c>
      <c r="IC30" s="37" t="s">
        <v>62</v>
      </c>
      <c r="ID30" s="37">
        <v>100</v>
      </c>
      <c r="IE30" s="38" t="s">
        <v>39</v>
      </c>
      <c r="IF30" s="38" t="s">
        <v>44</v>
      </c>
      <c r="IG30" s="38" t="s">
        <v>63</v>
      </c>
      <c r="IH30" s="38">
        <v>10</v>
      </c>
      <c r="II30" s="38" t="s">
        <v>39</v>
      </c>
    </row>
    <row r="31" spans="1:243" s="37" customFormat="1" ht="48" customHeight="1">
      <c r="A31" s="80">
        <v>18</v>
      </c>
      <c r="B31" s="84" t="s">
        <v>115</v>
      </c>
      <c r="C31" s="81" t="s">
        <v>70</v>
      </c>
      <c r="D31" s="77">
        <v>179</v>
      </c>
      <c r="E31" s="79" t="s">
        <v>68</v>
      </c>
      <c r="F31" s="77">
        <v>164.7</v>
      </c>
      <c r="G31" s="50"/>
      <c r="H31" s="51"/>
      <c r="I31" s="39" t="s">
        <v>40</v>
      </c>
      <c r="J31" s="42">
        <f t="shared" si="4"/>
        <v>1</v>
      </c>
      <c r="K31" s="43" t="s">
        <v>41</v>
      </c>
      <c r="L31" s="43" t="s">
        <v>4</v>
      </c>
      <c r="M31" s="73"/>
      <c r="N31" s="40"/>
      <c r="O31" s="40"/>
      <c r="P31" s="45"/>
      <c r="Q31" s="40"/>
      <c r="R31" s="40"/>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6">
        <f t="shared" si="5"/>
        <v>29481.3</v>
      </c>
      <c r="BB31" s="47">
        <f t="shared" si="6"/>
        <v>29481.3</v>
      </c>
      <c r="BC31" s="36" t="str">
        <f t="shared" si="7"/>
        <v>INR  Twenty Nine Thousand Four Hundred &amp; Eighty One  and Paise Thirty Only</v>
      </c>
      <c r="IA31" s="37">
        <v>18</v>
      </c>
      <c r="IB31" s="76" t="s">
        <v>96</v>
      </c>
      <c r="IC31" s="37" t="s">
        <v>70</v>
      </c>
      <c r="ID31" s="37">
        <v>100</v>
      </c>
      <c r="IE31" s="38" t="s">
        <v>39</v>
      </c>
      <c r="IF31" s="38" t="s">
        <v>44</v>
      </c>
      <c r="IG31" s="38" t="s">
        <v>63</v>
      </c>
      <c r="IH31" s="38">
        <v>10</v>
      </c>
      <c r="II31" s="38" t="s">
        <v>39</v>
      </c>
    </row>
    <row r="32" spans="1:243" s="37" customFormat="1" ht="65.25" customHeight="1">
      <c r="A32" s="80">
        <v>19</v>
      </c>
      <c r="B32" s="84" t="s">
        <v>116</v>
      </c>
      <c r="C32" s="81" t="s">
        <v>71</v>
      </c>
      <c r="D32" s="77">
        <v>11</v>
      </c>
      <c r="E32" s="79" t="s">
        <v>117</v>
      </c>
      <c r="F32" s="77">
        <v>138.85</v>
      </c>
      <c r="G32" s="50"/>
      <c r="H32" s="51"/>
      <c r="I32" s="39" t="s">
        <v>40</v>
      </c>
      <c r="J32" s="42">
        <f>IF(I32="Less(-)",-1,1)</f>
        <v>1</v>
      </c>
      <c r="K32" s="43" t="s">
        <v>41</v>
      </c>
      <c r="L32" s="43" t="s">
        <v>4</v>
      </c>
      <c r="M32" s="73"/>
      <c r="N32" s="40"/>
      <c r="O32" s="40"/>
      <c r="P32" s="45"/>
      <c r="Q32" s="40"/>
      <c r="R32" s="40"/>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total_amount_ba($B$2,$D$2,D32,F32,J32,K32,M32)</f>
        <v>1527.35</v>
      </c>
      <c r="BB32" s="47">
        <f>BA32+SUM(N32:AZ32)</f>
        <v>1527.35</v>
      </c>
      <c r="BC32" s="36" t="str">
        <f>SpellNumber(L32,BB32)</f>
        <v>INR  One Thousand Five Hundred &amp; Twenty Seven  and Paise Thirty Five Only</v>
      </c>
      <c r="IA32" s="37">
        <v>19</v>
      </c>
      <c r="IB32" s="76" t="s">
        <v>97</v>
      </c>
      <c r="IC32" s="37" t="s">
        <v>71</v>
      </c>
      <c r="ID32" s="37">
        <v>75</v>
      </c>
      <c r="IE32" s="38" t="s">
        <v>39</v>
      </c>
      <c r="IF32" s="38" t="s">
        <v>44</v>
      </c>
      <c r="IG32" s="38" t="s">
        <v>63</v>
      </c>
      <c r="IH32" s="38">
        <v>10</v>
      </c>
      <c r="II32" s="38" t="s">
        <v>39</v>
      </c>
    </row>
    <row r="33" spans="1:243" s="37" customFormat="1" ht="48" customHeight="1">
      <c r="A33" s="52" t="s">
        <v>76</v>
      </c>
      <c r="B33" s="83"/>
      <c r="C33" s="54"/>
      <c r="D33" s="55"/>
      <c r="E33" s="55"/>
      <c r="F33" s="55"/>
      <c r="G33" s="55"/>
      <c r="H33" s="56"/>
      <c r="I33" s="56"/>
      <c r="J33" s="56"/>
      <c r="K33" s="56"/>
      <c r="L33" s="57"/>
      <c r="BA33" s="58">
        <f>SUM(BA13:BA32)</f>
        <v>833079.2</v>
      </c>
      <c r="BB33" s="59">
        <f>SUM(BB13:BB32)</f>
        <v>833079.2</v>
      </c>
      <c r="BC33" s="36" t="str">
        <f>SpellNumber($E$2,BB33)</f>
        <v>INR  Eight Lakh Thirty Three Thousand  &amp;Seventy Nine  and Paise Twenty Only</v>
      </c>
      <c r="IE33" s="38">
        <v>4</v>
      </c>
      <c r="IF33" s="38" t="s">
        <v>44</v>
      </c>
      <c r="IG33" s="38" t="s">
        <v>63</v>
      </c>
      <c r="IH33" s="38">
        <v>10</v>
      </c>
      <c r="II33" s="38" t="s">
        <v>39</v>
      </c>
    </row>
    <row r="34" spans="1:243" s="68" customFormat="1" ht="18">
      <c r="A34" s="53" t="s">
        <v>77</v>
      </c>
      <c r="B34" s="60"/>
      <c r="C34" s="61"/>
      <c r="D34" s="62"/>
      <c r="E34" s="74" t="s">
        <v>65</v>
      </c>
      <c r="F34" s="75"/>
      <c r="G34" s="63"/>
      <c r="H34" s="64"/>
      <c r="I34" s="64"/>
      <c r="J34" s="64"/>
      <c r="K34" s="65"/>
      <c r="L34" s="66"/>
      <c r="M34" s="67"/>
      <c r="O34" s="37"/>
      <c r="P34" s="37"/>
      <c r="Q34" s="37"/>
      <c r="R34" s="37"/>
      <c r="S34" s="37"/>
      <c r="BA34" s="69">
        <f>IF(ISBLANK(F34),0,IF(E34="Excess (+)",ROUND(BA33+(BA33*F34),2),IF(E34="Less (-)",ROUND(BA33+(BA33*F34*(-1)),2),IF(E34="At Par",BA33,0))))</f>
        <v>0</v>
      </c>
      <c r="BB34" s="70">
        <f>ROUND(BA34,0)</f>
        <v>0</v>
      </c>
      <c r="BC34" s="36" t="str">
        <f>SpellNumber($E$2,BB34)</f>
        <v>INR Zero Only</v>
      </c>
      <c r="IE34" s="71"/>
      <c r="IF34" s="71"/>
      <c r="IG34" s="71"/>
      <c r="IH34" s="71"/>
      <c r="II34" s="71"/>
    </row>
    <row r="35" spans="1:243" s="68" customFormat="1" ht="18">
      <c r="A35" s="52" t="s">
        <v>78</v>
      </c>
      <c r="B35" s="52"/>
      <c r="C35" s="86" t="str">
        <f>SpellNumber($E$2,BB34)</f>
        <v>INR Zero Only</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IE35" s="71"/>
      <c r="IF35" s="71"/>
      <c r="IG35" s="71"/>
      <c r="IH35" s="71"/>
      <c r="II35" s="71"/>
    </row>
    <row r="36" ht="15"/>
    <row r="37" ht="15"/>
    <row r="38" ht="15"/>
    <row r="39" ht="15"/>
    <row r="40" ht="15"/>
    <row r="41" ht="15"/>
    <row r="42" ht="15"/>
  </sheetData>
  <sheetProtection password="EEC8" sheet="1"/>
  <mergeCells count="8">
    <mergeCell ref="A9:BC9"/>
    <mergeCell ref="C35:BC35"/>
    <mergeCell ref="A1:L1"/>
    <mergeCell ref="A4:BC4"/>
    <mergeCell ref="A5:BC5"/>
    <mergeCell ref="A6:BC6"/>
    <mergeCell ref="A7:BC7"/>
    <mergeCell ref="B8:BC8"/>
  </mergeCells>
  <dataValidations count="21">
    <dataValidation type="list" allowBlank="1" showErrorMessage="1" sqref="E3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decimal" allowBlank="1" showInputMessage="1" showErrorMessage="1" promptTitle="Rate Entry" prompt="Please enter the Rate in Rupees for this item. " errorTitle="Invaid Entry" error="Only Numeric Values are allowed. " sqref="H28:H32">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4">
      <formula1>IF(E34="Select",-1,IF(E34="At Par",0,0))</formula1>
      <formula2>IF(E34="Select",-1,IF(E34="At Par",0,0.99))</formula2>
    </dataValidation>
    <dataValidation type="list" allowBlank="1" showErrorMessage="1" sqref="K13:K32">
      <formula1>"Partial Conversion,Full Conversion"</formula1>
      <formula2>0</formula2>
    </dataValidation>
    <dataValidation allowBlank="1" showInputMessage="1" showErrorMessage="1" promptTitle="Addition / Deduction" prompt="Please Choose the correct One" sqref="J13:J32">
      <formula1>0</formula1>
      <formula2>0</formula2>
    </dataValidation>
    <dataValidation type="list" showErrorMessage="1" sqref="I13:I32">
      <formula1>"Excess(+),Less(-)"</formula1>
      <formula2>0</formula2>
    </dataValidation>
    <dataValidation allowBlank="1" showInputMessage="1" showErrorMessage="1" promptTitle="Itemcode/Make" prompt="Please enter text" sqref="C13:C3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allowBlank="1" showInputMessage="1" showErrorMessage="1" promptTitle="Units" prompt="Please enter Units in text" sqref="E13:E32">
      <formula1>0</formula1>
      <formula2>0</formula2>
    </dataValidation>
    <dataValidation type="decimal" allowBlank="1" showInputMessage="1" showErrorMessage="1" promptTitle="Quantity" prompt="Please enter the Quantity for this item. " errorTitle="Invalid Entry" error="Only Numeric Values are allowed. " sqref="D13:D32 F13:F32">
      <formula1>0</formula1>
      <formula2>999999999999999</formula2>
    </dataValidation>
    <dataValidation type="list" allowBlank="1" showInputMessage="1" showErrorMessage="1" sqref="L13:L32">
      <formula1>"INR"</formula1>
    </dataValidation>
    <dataValidation type="decimal" allowBlank="1" showErrorMessage="1" errorTitle="Invalid Entry" error="Only Numeric Values are allowed. " sqref="A13:A3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64</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2022-07-22T08:53:33Z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