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620"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<sst xmlns="http://schemas.openxmlformats.org/spreadsheetml/2006/main" count="356" uniqueCount="129">
  <si>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</si>
  <si>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</si>
  <si>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</si>
  <si>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</si>
  <si>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</si>
  <si>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</si>
  <si>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</si>
  <si>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</si>
  <si>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</si>
  <si>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</si>
  <si>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</si>
  <si>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</si>
  <si>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</si>
  <si>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</si>
  <si>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</si>
  <si>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</si>
  <si>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</si>
  <si>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</si>
  <si>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</si>
  <si>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</si>
  <si>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</si>
  <si>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</si>
  <si>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</si>
  <si>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</si>
  <si>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</si>
  <si>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</si>
  <si>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</si>
  <si>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</si>
  <si>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</si>
  <si>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</si>
  <si>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</si>
  <si>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</si>
  <si>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</si>
  <si>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</si>
  <si>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</si>
  <si>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</si>
  <si>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</si>
  <si>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</si>
  <si>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</si>
  <si>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</si>
  <si>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</si>
  <si>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</si>
  <si>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</si>
  <si>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</si>
  <si>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</si>
  <si>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</si>
  <si>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</si>
  <si>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</si>
  <si>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</si>
  <si>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</si>
  <si>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</si>
  <si>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</si>
  <si>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</si>
  <si>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</si>
  <si>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</si>
  <si>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</si>
  <si>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</si>
  <si>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</si>
  <si>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</si>
  <si>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</si>
  <si>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BI01010001010000000000000515BI0100001127</t>
  </si>
  <si>
    <t>BI01010001010000000000000515BI0100001128</t>
  </si>
  <si>
    <t>BI01010001010000000000000515BI0100001129</t>
  </si>
  <si>
    <t>item5</t>
  </si>
  <si>
    <t>Please Enable Macros to View BoQ information</t>
  </si>
  <si>
    <t>Select</t>
  </si>
  <si>
    <t>Name of the Bidder/ Bidding Firm / Company :</t>
  </si>
  <si>
    <r>
      <t xml:space="preserve">Estimated Rate
 in
</t>
    </r>
    <r>
      <rPr>
        <b/>
        <sz val="11"/>
        <color indexed="10"/>
        <rFont val="Arial"/>
        <family val="2"/>
      </rPr>
      <t>Rs.      P</t>
    </r>
  </si>
  <si>
    <t>sqm</t>
  </si>
  <si>
    <t>Tender Inviting Authority: Superinteding Engineer, Institute Works Department, IIT(BHU), Varanasi</t>
  </si>
  <si>
    <t>BI01010001010000000000000515BI0100001130</t>
  </si>
  <si>
    <t>BI01010001010000000000000515BI0100001131</t>
  </si>
  <si>
    <t>BI01010001010000000000000515BI0100001132</t>
  </si>
  <si>
    <t>BI01010001010000000000000515BI0100001133</t>
  </si>
  <si>
    <r>
      <t xml:space="preserve">TOTAL AMOUNT  With Taxes
           in
     </t>
    </r>
    <r>
      <rPr>
        <b/>
        <sz val="11"/>
        <color indexed="10"/>
        <rFont val="Arial"/>
        <family val="2"/>
      </rPr>
      <t xml:space="preserve"> Rs.      P</t>
    </r>
  </si>
  <si>
    <t>BI01010001010000000000000515BI0100001124</t>
  </si>
  <si>
    <t>xx</t>
  </si>
  <si>
    <t>Cum</t>
  </si>
  <si>
    <t>Total in Figures</t>
  </si>
  <si>
    <t>Quoted Rate in Figures</t>
  </si>
  <si>
    <t>Quoted Rate in Words</t>
  </si>
  <si>
    <t>Trenching in ordinary soil up to a depth of 60 cm including removal andstacking of serviceable materials and then disposing of surplus soil, byspreading and neatly levelling within a lead of 50 m and making up thetrenched area to proper levels by filling with earth or earth mixed withsludge or / and manure before and after flooding trench with water (excludingcost of imported earth, sludge or manure). (2.1)</t>
  </si>
  <si>
    <t xml:space="preserve">Supplying and stacking of good earth at site including royalty and carriage upto 5 km lead complete (earth measured in stacks will be reduced by 20% for payment).  (2.2)    </t>
  </si>
  <si>
    <t xml:space="preserve">Supplying and stacking sludge at site including royalty and carriage upto 5km lead complete (sludge measured in stacks will be reduced by 8% for payment).  (2.3)    </t>
  </si>
  <si>
    <t>Supplying and stacking at site dump manure from approved source, including carriage upto 5 km lead complete (manure measured in stacks will be reduced by 8% for payment) :   Screened through sieve of I.S. designation 16 mm (2.4.2)</t>
  </si>
  <si>
    <t>Uprooting weeds from the trenched area after 10 to 15 days of its flooding with water including disposal of uprooted vegetation.(2.6)</t>
  </si>
  <si>
    <t xml:space="preserve">Spreading of sludge, dump manure and/or good earth in required thickness as per direction of officer-in-charge (cost of sludge, dump manure and/ or good earth to be paid separately) (2.8)                </t>
  </si>
  <si>
    <t>Grassing with selection No. 1/ Doob grass including watering and
maintenance of the lawn for 30 days or more till the grass forms a thick lawn, free from weeds and fit for mowing including supplying good earth, if needed (the grass and good earth shall be paid for separately). With grass Turf (2.10.2)</t>
  </si>
  <si>
    <t>Providing and Displaying Chrysanthemum single variety in different colour well developed having 45 to 60 cm ht., minimum 100 and above half bloom flowers open well stacked with bamboo stick having three layer tiding by thread fresh and healthy foliage in 25 cm Earthen Pot and as per direction of the officer-in-charge. (4.13)</t>
  </si>
  <si>
    <t>Providing and Displaying Dahlia double kenya variety in different colour well developed with 3 to 4 flowers in half bloom, good foliage stacked withGreen painted Bamboo sticks, 45 to 60 cm height in 25 cm Earthen Pot/Plastic Pot and as per direction of the officer-in-charge. (4.24)</t>
  </si>
  <si>
    <t>Providing and Displaying Marigold jaffri dwarf in different colour well developed with fresh &amp; healthy foliage with 12 to 15 flowers in full bloom specimen plant 23 to 30 cm ht. in 20 cm Earthen Pot/Plastic Pot and as per direction of the officer-in-charge. (4.36)</t>
  </si>
  <si>
    <t>Providing and Displaying Petunia hybrid different variety in different colour well developed with fresh and healthy foliage in full bloom in 25 cm Earthen Pot/Plastic Pot as per direction of the officer-in-charge. (4.50)</t>
  </si>
  <si>
    <t>Providing and Displaying Salvia dwarf variety with fresh &amp; healthy foliage well developed multi branching in blooming stage in 15 cm Earthen Pot/ Plastic Pot and as per direction of the officer-in-charge. (4.60)</t>
  </si>
  <si>
    <t>Providing and Displaying Salvia ht. 45 to 60 cm multi branches stackingwith bamboo stick specimen type with full bloom well developed in 30 cm Earthen Pot/Plastic Pot and as per direction of the officer-in-charge. (4.61)</t>
  </si>
  <si>
    <t>Providing and Displaying Gazania hybrid in different colour well developedwith fresh &amp; healthy foliage with full bloom in 25 cm Earthen Pot/Plastic Pot and as per direction of the officer-in-charge. (4.31)</t>
  </si>
  <si>
    <t>Providing and Displaying Kochia well developed fresh &amp; healthy 30 to 45cm ht. lush green well shaped in 25 cm Earthen Pot/Plastic Pot and as perdirection of the officer-in-charge. (4.78)</t>
  </si>
  <si>
    <t>Providing and Displaying Zinnia hybrid double in different colour well developed fresh &amp; healthy 30 to 45 cm ht. (3 to 4 in each pot) full bloom in 25 cm Earthen Pot/Plastic Pot and as per direction of the officer-in-charge. (4.86)</t>
  </si>
  <si>
    <t>Providing and Displaying Gaillardia double hybrid variety well developed 30 to 45 cm ht 20 to 30 fresh &amp; healthy flower with green painted bamboo stick in 25 cm Earthen Pot/Plastic Pot and as per direction of the officer-in-charge. (4.75)</t>
  </si>
  <si>
    <t>Providing and Displaying Portulaca hybrid in different colour with bloom well developed fresh &amp; healthy in 20 cm Earthen Pot/Plastic Pot and as per direction of the officer-in-charge. (4.79)</t>
  </si>
  <si>
    <t>Providing and displaying of Areca Palm having ht. 1.80 m to 2.10 m with 8 to 10 suckers, well developed, fresh and healthy with lush green foliage in 30 cm size of Earthen pot/Plastic pot &amp; as per direction of the officer-in-charge. (3.21)</t>
  </si>
  <si>
    <t>Providing and displaying of Croton golden (Broad Leaves) having ht. 60 cm to 75 cm with 3 to 4 branches, well developed, fresh and healthy leaves in 25 cm size of Earthen pot/Plastic pot. &amp; as per direction of the officer-in-charge. (3.32)</t>
  </si>
  <si>
    <t>Providing and displaying of Dracaena song of India specimen (three in one), having ht. 60 cm &amp; above, well developed, fresh and healthy with good foliage in 25 cm size of Earthen pot/Plastic pot &amp; as per direction of the officer-in-charge. (3.45)</t>
  </si>
  <si>
    <t>Name of Work: Construction of Security guardroom with aluminium partition and profile sheet at the IIT girls Hostel (G+6), IIT (BHU).</t>
  </si>
  <si>
    <t>Earth work in excavation by mechanical means (Hydraulic excavator)/ manual means in foundation trenches or drains (not exceeding 1.5 m in width or 10 sqm on plan) including dressing of sides and ramming of bottoms, lift upto 1.5 m, including getting out the excavated soil and disposal of surplus excavated soil as directed, within  a lead of 50m 
All kinds of soil.(2.8.1)</t>
  </si>
  <si>
    <t>Providing and laying in position cement concrete of specified grade excluding the cost of centering and shuttering - All work upto plinth level 
1:4:8 (1 Cement : 4 coarse sand : 8 graded stone  aggregate 40 mm nominal size) (4.1.8)</t>
  </si>
  <si>
    <t>Providing and laying in position specified grade of reinforced cement concrete excluding the cost of centering, shuttering, finishing and reinforcement - All work upto plinth level
1:1.5:3 (1 Cement : 1.5 coarse sand : 3 graded stone aggregate 20 mm nominal size) (5.1.2)</t>
  </si>
  <si>
    <r>
      <t xml:space="preserve"> 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 (zone-III)  : 3 graded stone aggregate 20 mm nominal size). </t>
    </r>
    <r>
      <rPr>
        <b/>
        <sz val="12"/>
        <rFont val="Times New Roman"/>
        <family val="1"/>
      </rPr>
      <t>(5.3)</t>
    </r>
  </si>
  <si>
    <t>Centering and shuttering including strutting, propping etc. and removal of form for : 
Suspended floors, roofs, landings, balconies and access platform (5.9.3)</t>
  </si>
  <si>
    <t>Steel reinforcement for R.C.C. work including straightening, cutting, bending, placing in position and binding all complete upto plinth level. 
Thermo-Mechanically Treated bars (5.22.6)</t>
  </si>
  <si>
    <t>Brick work with common burnt clay F.P.S. (non modular) bricks of class designation 7.5 in foundation and plinth in: 
Cement mortar 1:6 (1 cement : 6 coarse sand)  (6.1.2)</t>
  </si>
  <si>
    <t xml:space="preserve">  Half brick masonry with common burnt clay F.P.S. (non modular) bricks of class designation 7.5 in foundations and plinth in :
cement mortar 1:4 (1 cement : 4 coarse sand) (6.12.2)</t>
  </si>
  <si>
    <r>
      <t>Filling available excavated earth (excluding rock) in trenches, plinth, sides of foundations etc. in layers not exceeding 20cm in depth: consolidating each deposited layer by ramming and watering , lead up to 50m and lift up to 1.5m</t>
    </r>
    <r>
      <rPr>
        <b/>
        <sz val="12"/>
        <rFont val="Times New Roman"/>
        <family val="1"/>
      </rPr>
      <t>.(2.25)</t>
    </r>
  </si>
  <si>
    <t xml:space="preserve"> 15 mm cement plaster on rough side of single or half brick wall of mix : 
1:6 (1 cement: 6 coarse sand)  (13.5.2)</t>
  </si>
  <si>
    <t>Finishing walls with Acrylic Smooth exterior paint of required shade :
New work (Two or more coat applied @ 1.67 ltr/10 sqm over and including priming coat of exterior primer applied @ 2.20 kg/ 10 sqm)   (13.46.1)</t>
  </si>
  <si>
    <r>
      <t xml:space="preserve">Making plinth protection 50 mm thick of cement concrete 1:3:6 (1 cement: 3 coarse sand : 6 graded stone aggregate 20 mm nominal size) over 75mm thick bed of dry brick ballast 40 mm nominal size, well rammed and consolidated and grouted with fine sand, including  finishing the top smooth. </t>
    </r>
    <r>
      <rPr>
        <b/>
        <sz val="12"/>
        <rFont val="Times New Roman"/>
        <family val="1"/>
      </rPr>
      <t>(4.17)</t>
    </r>
  </si>
  <si>
    <r>
      <t xml:space="preserve">62 mm thick cement concrete flooring with concrete hardener topping, under layer 50 mm thick cement concrete 1:2:4 (1 cement : 2 coarse sand : 4 graded stone aggregate 20mm nominal size) and top layer 12mm thick cement hardener consisting of mix 1:2 (1 cement hardener mix : 2 graded stone aggregate, 6mm nominal size) by volume, hardening compound mixed @ 2 litre per 50 kg of cement or as per manufacture’s specifications. This includes cost of cement slurry, but excluding the cost of nosing of steps etc. complete. </t>
    </r>
    <r>
      <rPr>
        <b/>
        <sz val="12"/>
        <rFont val="Times New Roman"/>
        <family val="1"/>
      </rPr>
      <t>(11.5)</t>
    </r>
  </si>
  <si>
    <t>Providing and fixing aluminium handles ISI marked anodised (anodic coating not less than grade AC 10 as per IS : 1868) transparent or dyed to required colour or shade with necessary screws etc. complete:
(a) 125 mm (9.100.1)</t>
  </si>
  <si>
    <t>Providing and fixing aluminium hanging floor door stopper ISI marked anodised (anodic coating not less than grade AC 10 as per IS : 1868)  transparent  or  dyed to required colour and shade  with  necessary screws etc. complete.
Twin rubber stopper (9.101.2)</t>
  </si>
  <si>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
For fixed portion
Anodised aluminium (anodised transparent or dyed to required shade according to IS: 1868, Minimum anodic coating of grade AC 15). (21.1.1.1)</t>
  </si>
  <si>
    <t>Providing and fixing M.S. Tubular frames for doors, windows, ventilators and cupboard with rectangular/ L-Type sections, made of 1.60 mm thick M.S. Sheet, joints mitred, welded and grinded finish, with profiles of required size, including fixing of necessary butt hinges and screws and applying a priming coat of approved steel primer.
 Fixing with 15x3 mm lugs 10 cm long embedded in cement concrete block 15x10x10 cm of C.C. 1:3:6 (1 Cement : 3 coarse sand : 6 graded stone aggregate 20 mm nominal size)  (10.15.1)</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</si>
  <si>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
With float glass panes of 5.50 mm thickness (21.3.2)</t>
  </si>
  <si>
    <r>
      <t xml:space="preserve">Providing and fixing 100mm brass locks (best make of approved quality) for aluminium doors including necessary cutting and making good etc.complete. </t>
    </r>
    <r>
      <rPr>
        <b/>
        <sz val="12"/>
        <rFont val="Times New Roman"/>
        <family val="1"/>
      </rPr>
      <t>(21.13)</t>
    </r>
  </si>
  <si>
    <r>
      <t xml:space="preserve"> Providing and fixing precoated galvanised iron profile sheets (size, shape and pitch of corrugation as approved by Engineer-in-charge) 0.50 mm (+ 0.05 %) total coated thickness with zinc coating 120 grams per sqm as per IS: 277, in 240 mpa steel grade, 5-7 microns epoxy primer on both side of the sheet and polyester top coat 15-18 microns. Sheet should have protective guard film of 25 microns minimum to avoid scratches during transportation and should be supplied in single length upto 12 metre or as desired by Engineerin-charge. The sheet shall be fixed using self drilling /self tapping screws of size (5.5x 55 mm) with EPDM seal, complete upto any pitch in horizontal/ vertical or curved surfaces, excluding the cost of purlins, rafters and trusses and including cutting to size and shape wherever required.</t>
    </r>
    <r>
      <rPr>
        <b/>
        <sz val="12"/>
        <rFont val="Times New Roman"/>
        <family val="1"/>
      </rPr>
      <t xml:space="preserve"> ( 12.50)</t>
    </r>
  </si>
  <si>
    <t xml:space="preserve"> 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</si>
  <si>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</si>
  <si>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Sqm</t>
  </si>
  <si>
    <t>kg</t>
  </si>
  <si>
    <t xml:space="preserve">Nos. </t>
  </si>
  <si>
    <t>Contract No:   IIT(BHU)/IWD/CT-12/2022-23/348 Dated 22.06.2022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</si>
</sst>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0.0000"/>
    <numFmt numFmtId="181" formatCode="0.000"/>
    <numFmt numFmtId="182"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1"/>
      <color indexed="17"/>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2"/>
      <name val="Times New Roman"/>
      <family val="1"/>
    </font>
    <font>
      <b/>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bgColor indexed="64"/>
      </patternFill>
    </fill>
    <fill>
      <patternFill patternType="solid">
        <fgColor indexed="27"/>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right/>
      <top style="thin"/>
      <bottom style="hair"/>
    </border>
    <border>
      <left/>
      <right/>
      <top/>
      <bottom style="hair"/>
    </border>
    <border>
      <left/>
      <right/>
      <top/>
      <bottom style="thin"/>
    </border>
    <border>
      <left/>
      <right/>
      <top style="thin"/>
      <bottom style="thin"/>
    </border>
    <border>
      <left style="thin"/>
      <right style="thin"/>
      <top style="thin"/>
      <bottom style="hair"/>
    </border>
    <border>
      <left style="thin"/>
      <right style="thin"/>
      <top style="thin"/>
      <bottom style="thin"/>
    </border>
    <border>
      <left style="thin"/>
      <right style="thin"/>
      <top style="hair"/>
      <bottom style="thin"/>
    </border>
    <border>
      <left style="thin"/>
      <right/>
      <top style="hair"/>
      <bottom style="thin"/>
    </border>
    <border>
      <left style="thin"/>
      <right style="thin"/>
      <top/>
      <bottom style="thin"/>
    </border>
    <border>
      <left style="thin"/>
      <right style="thin"/>
      <top style="hair"/>
      <bottom style="hair"/>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7" fillId="0" borderId="13" xfId="56"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7" fillId="0" borderId="13" xfId="59" applyNumberFormat="1" applyFont="1" applyFill="1" applyBorder="1" applyAlignment="1">
      <alignment vertical="top" wrapText="1"/>
      <protection/>
    </xf>
    <xf numFmtId="0" fontId="14" fillId="0" borderId="13" xfId="59" applyNumberFormat="1" applyFont="1" applyFill="1" applyBorder="1" applyAlignment="1">
      <alignment horizontal="left" wrapText="1" readingOrder="1"/>
      <protection/>
    </xf>
    <xf numFmtId="180" fontId="4" fillId="0" borderId="13" xfId="59" applyNumberFormat="1" applyFont="1" applyFill="1" applyBorder="1" applyAlignment="1">
      <alignment vertical="top"/>
      <protection/>
    </xf>
    <xf numFmtId="0" fontId="4" fillId="0" borderId="13" xfId="56"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7" fillId="0" borderId="13" xfId="56" applyNumberFormat="1" applyFont="1" applyFill="1" applyBorder="1" applyAlignment="1" applyProtection="1">
      <alignment horizontal="right" vertical="top"/>
      <protection/>
    </xf>
    <xf numFmtId="0" fontId="4" fillId="0" borderId="13" xfId="56" applyNumberFormat="1" applyFont="1" applyFill="1" applyBorder="1" applyAlignment="1">
      <alignment vertical="top"/>
      <protection/>
    </xf>
    <xf numFmtId="0" fontId="7" fillId="0" borderId="13" xfId="56" applyNumberFormat="1" applyFont="1" applyFill="1" applyBorder="1" applyAlignment="1" applyProtection="1">
      <alignment horizontal="left" vertical="top"/>
      <protection locked="0"/>
    </xf>
    <xf numFmtId="0" fontId="4" fillId="0" borderId="13" xfId="56" applyNumberFormat="1" applyFont="1" applyFill="1" applyBorder="1" applyAlignment="1" applyProtection="1">
      <alignment vertical="top"/>
      <protection/>
    </xf>
    <xf numFmtId="0" fontId="7" fillId="0" borderId="14" xfId="56" applyNumberFormat="1" applyFont="1" applyFill="1" applyBorder="1" applyAlignment="1" applyProtection="1">
      <alignment horizontal="right" vertical="top"/>
      <protection locked="0"/>
    </xf>
    <xf numFmtId="0" fontId="7" fillId="0" borderId="15" xfId="56" applyNumberFormat="1" applyFont="1" applyFill="1" applyBorder="1" applyAlignment="1" applyProtection="1">
      <alignment horizontal="center" vertical="top" wrapText="1"/>
      <protection locked="0"/>
    </xf>
    <xf numFmtId="0" fontId="7" fillId="0" borderId="13" xfId="56" applyNumberFormat="1" applyFont="1" applyFill="1" applyBorder="1" applyAlignment="1" applyProtection="1">
      <alignment horizontal="center" vertical="top" wrapText="1"/>
      <protection locked="0"/>
    </xf>
    <xf numFmtId="0" fontId="7" fillId="0" borderId="16" xfId="59" applyNumberFormat="1" applyFont="1" applyFill="1" applyBorder="1" applyAlignment="1">
      <alignment horizontal="right" vertical="top"/>
      <protection/>
    </xf>
    <xf numFmtId="180"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6" applyNumberFormat="1" applyFont="1" applyFill="1" applyBorder="1" applyAlignment="1" applyProtection="1">
      <alignment horizontal="right" vertical="top"/>
      <protection locked="0"/>
    </xf>
    <xf numFmtId="2" fontId="7" fillId="0" borderId="13" xfId="56" applyNumberFormat="1" applyFont="1" applyFill="1" applyBorder="1" applyAlignment="1" applyProtection="1">
      <alignment horizontal="right" vertical="top"/>
      <protection/>
    </xf>
    <xf numFmtId="2" fontId="4" fillId="0" borderId="13" xfId="56" applyNumberFormat="1" applyFont="1" applyFill="1" applyBorder="1" applyAlignment="1">
      <alignment vertical="top"/>
      <protection/>
    </xf>
    <xf numFmtId="2" fontId="7" fillId="0" borderId="13" xfId="56" applyNumberFormat="1" applyFont="1" applyFill="1" applyBorder="1" applyAlignment="1" applyProtection="1">
      <alignment horizontal="left" vertical="top"/>
      <protection locked="0"/>
    </xf>
    <xf numFmtId="2" fontId="7" fillId="0" borderId="11" xfId="56" applyNumberFormat="1" applyFont="1" applyFill="1" applyBorder="1" applyAlignment="1" applyProtection="1">
      <alignment horizontal="center" vertical="top" wrapText="1"/>
      <protection locked="0"/>
    </xf>
    <xf numFmtId="2" fontId="7" fillId="0" borderId="13" xfId="56" applyNumberFormat="1" applyFont="1" applyFill="1" applyBorder="1" applyAlignment="1" applyProtection="1">
      <alignment horizontal="center" vertical="top" wrapText="1"/>
      <protection locked="0"/>
    </xf>
    <xf numFmtId="2" fontId="7" fillId="0" borderId="16" xfId="59" applyNumberFormat="1" applyFont="1" applyFill="1" applyBorder="1" applyAlignment="1">
      <alignment horizontal="right" vertical="top"/>
      <protection/>
    </xf>
    <xf numFmtId="2" fontId="7" fillId="0" borderId="16" xfId="58" applyNumberFormat="1" applyFont="1" applyFill="1" applyBorder="1" applyAlignment="1">
      <alignment horizontal="right" vertical="top"/>
      <protection/>
    </xf>
    <xf numFmtId="2" fontId="15" fillId="0" borderId="13" xfId="56" applyNumberFormat="1" applyFont="1" applyFill="1" applyBorder="1" applyAlignment="1" applyProtection="1">
      <alignment horizontal="center" vertical="top" wrapText="1"/>
      <protection locked="0"/>
    </xf>
    <xf numFmtId="2" fontId="7" fillId="0" borderId="13" xfId="59" applyNumberFormat="1" applyFont="1" applyFill="1" applyBorder="1" applyAlignment="1" applyProtection="1">
      <alignment horizontal="right" vertical="top"/>
      <protection/>
    </xf>
    <xf numFmtId="2" fontId="7" fillId="0" borderId="11" xfId="56" applyNumberFormat="1" applyFont="1" applyFill="1" applyBorder="1" applyAlignment="1" applyProtection="1">
      <alignment horizontal="right" vertical="top"/>
      <protection locked="0"/>
    </xf>
    <xf numFmtId="2" fontId="7" fillId="0" borderId="11" xfId="59" applyNumberFormat="1" applyFont="1" applyFill="1" applyBorder="1" applyAlignment="1" applyProtection="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6"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6" fillId="0" borderId="13" xfId="59" applyNumberFormat="1" applyFont="1" applyFill="1" applyBorder="1" applyAlignment="1">
      <alignment vertical="top"/>
      <protection/>
    </xf>
    <xf numFmtId="2" fontId="16" fillId="0" borderId="19"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7" fillId="0" borderId="12" xfId="56" applyNumberFormat="1" applyFont="1" applyFill="1" applyBorder="1" applyAlignment="1" applyProtection="1">
      <alignment vertical="top"/>
      <protection/>
    </xf>
    <xf numFmtId="0" fontId="18" fillId="0" borderId="11" xfId="59" applyNumberFormat="1" applyFont="1" applyFill="1" applyBorder="1" applyAlignment="1" applyProtection="1">
      <alignment vertical="center" wrapText="1"/>
      <protection locked="0"/>
    </xf>
    <xf numFmtId="0" fontId="17"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8"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21" fillId="0" borderId="13" xfId="59" applyNumberFormat="1" applyFont="1" applyFill="1" applyBorder="1" applyAlignment="1">
      <alignment vertical="top"/>
      <protection/>
    </xf>
    <xf numFmtId="2" fontId="16" fillId="0" borderId="20" xfId="59" applyNumberFormat="1" applyFont="1" applyFill="1" applyBorder="1" applyAlignment="1">
      <alignment horizontal="right" vertical="top"/>
      <protection/>
    </xf>
    <xf numFmtId="0" fontId="5" fillId="0" borderId="0" xfId="56" applyNumberFormat="1" applyFont="1" applyFill="1" applyAlignment="1" applyProtection="1">
      <alignment vertical="top"/>
      <protection/>
    </xf>
    <xf numFmtId="2" fontId="7" fillId="33" borderId="14" xfId="56" applyNumberFormat="1" applyFont="1" applyFill="1" applyBorder="1" applyAlignment="1" applyProtection="1">
      <alignment horizontal="right" vertical="top"/>
      <protection locked="0"/>
    </xf>
    <xf numFmtId="2" fontId="7" fillId="33" borderId="13" xfId="56" applyNumberFormat="1" applyFont="1" applyFill="1" applyBorder="1" applyAlignment="1" applyProtection="1">
      <alignment horizontal="right" vertical="top"/>
      <protection locked="0"/>
    </xf>
    <xf numFmtId="0" fontId="19" fillId="33" borderId="11" xfId="59" applyNumberFormat="1" applyFont="1" applyFill="1" applyBorder="1" applyAlignment="1" applyProtection="1">
      <alignment vertical="center" wrapText="1"/>
      <protection locked="0"/>
    </xf>
    <xf numFmtId="10" fontId="20" fillId="33" borderId="11" xfId="66" applyNumberFormat="1" applyFont="1" applyFill="1" applyBorder="1" applyAlignment="1" applyProtection="1">
      <alignment horizontal="center" vertical="center"/>
      <protection locked="0"/>
    </xf>
    <xf numFmtId="0" fontId="4" fillId="0" borderId="0" xfId="56" applyNumberFormat="1" applyFont="1" applyFill="1" applyAlignment="1">
      <alignment vertical="top" wrapText="1"/>
      <protection/>
    </xf>
    <xf numFmtId="2" fontId="4" fillId="0" borderId="13" xfId="59" applyNumberFormat="1" applyFont="1" applyFill="1" applyBorder="1" applyAlignment="1">
      <alignment vertical="center"/>
      <protection/>
    </xf>
    <xf numFmtId="0" fontId="25" fillId="34" borderId="21" xfId="0" applyFont="1" applyFill="1" applyBorder="1" applyAlignment="1">
      <alignment vertical="top" wrapText="1" shrinkToFit="1"/>
    </xf>
    <xf numFmtId="0" fontId="25" fillId="34" borderId="22" xfId="0" applyFont="1" applyFill="1" applyBorder="1" applyAlignment="1">
      <alignment vertical="center" wrapText="1" shrinkToFit="1"/>
    </xf>
    <xf numFmtId="0" fontId="25" fillId="34" borderId="23" xfId="0" applyFont="1" applyFill="1" applyBorder="1" applyAlignment="1">
      <alignment vertical="center" wrapText="1" shrinkToFit="1"/>
    </xf>
    <xf numFmtId="0" fontId="25" fillId="34" borderId="24" xfId="0" applyFont="1" applyFill="1" applyBorder="1" applyAlignment="1">
      <alignment vertical="center" wrapText="1" shrinkToFit="1"/>
    </xf>
    <xf numFmtId="0" fontId="25" fillId="34" borderId="24" xfId="0" applyFont="1" applyFill="1" applyBorder="1" applyAlignment="1">
      <alignment horizontal="left" vertical="center" wrapText="1" shrinkToFit="1"/>
    </xf>
    <xf numFmtId="0" fontId="25" fillId="34" borderId="25" xfId="0" applyFont="1" applyFill="1" applyBorder="1" applyAlignment="1">
      <alignment horizontal="justify" vertical="top" wrapText="1"/>
    </xf>
    <xf numFmtId="0" fontId="25" fillId="34" borderId="26" xfId="0" applyFont="1" applyFill="1" applyBorder="1" applyAlignment="1">
      <alignment horizontal="justify" vertical="top" wrapText="1" shrinkToFit="1"/>
    </xf>
    <xf numFmtId="0" fontId="25" fillId="34" borderId="22" xfId="0" applyFont="1" applyFill="1" applyBorder="1" applyAlignment="1">
      <alignment vertical="top" wrapText="1" shrinkToFit="1"/>
    </xf>
    <xf numFmtId="181" fontId="61" fillId="34" borderId="27" xfId="0" applyNumberFormat="1" applyFont="1" applyFill="1" applyBorder="1" applyAlignment="1">
      <alignment horizontal="center" wrapText="1"/>
    </xf>
    <xf numFmtId="181" fontId="61" fillId="34" borderId="26" xfId="0" applyNumberFormat="1" applyFont="1" applyFill="1" applyBorder="1" applyAlignment="1">
      <alignment horizontal="center" wrapText="1"/>
    </xf>
    <xf numFmtId="181" fontId="61" fillId="34" borderId="28" xfId="0" applyNumberFormat="1" applyFont="1" applyFill="1" applyBorder="1" applyAlignment="1">
      <alignment horizontal="center" wrapText="1"/>
    </xf>
    <xf numFmtId="181" fontId="61" fillId="34" borderId="29" xfId="0" applyNumberFormat="1" applyFont="1" applyFill="1" applyBorder="1" applyAlignment="1">
      <alignment horizontal="center" wrapText="1"/>
    </xf>
    <xf numFmtId="0" fontId="25" fillId="34" borderId="30" xfId="0" applyFont="1" applyFill="1" applyBorder="1" applyAlignment="1">
      <alignment horizontal="center" wrapText="1"/>
    </xf>
    <xf numFmtId="0" fontId="25" fillId="34" borderId="27" xfId="0" applyFont="1" applyFill="1" applyBorder="1" applyAlignment="1">
      <alignment horizontal="center" wrapText="1"/>
    </xf>
    <xf numFmtId="0" fontId="25" fillId="34" borderId="27" xfId="0" applyFont="1" applyFill="1" applyBorder="1" applyAlignment="1">
      <alignment horizontal="center" wrapText="1" shrinkToFit="1"/>
    </xf>
    <xf numFmtId="0" fontId="25" fillId="34" borderId="26" xfId="0" applyFont="1" applyFill="1" applyBorder="1" applyAlignment="1">
      <alignment horizontal="center" wrapText="1"/>
    </xf>
    <xf numFmtId="2" fontId="61" fillId="34" borderId="27" xfId="0" applyNumberFormat="1" applyFont="1" applyFill="1" applyBorder="1" applyAlignment="1">
      <alignment horizontal="center"/>
    </xf>
    <xf numFmtId="2" fontId="61" fillId="34" borderId="26" xfId="0" applyNumberFormat="1" applyFont="1" applyFill="1" applyBorder="1" applyAlignment="1">
      <alignment horizontal="center"/>
    </xf>
    <xf numFmtId="2" fontId="61" fillId="34" borderId="28" xfId="0" applyNumberFormat="1" applyFont="1" applyFill="1" applyBorder="1" applyAlignment="1">
      <alignment horizontal="center"/>
    </xf>
    <xf numFmtId="2" fontId="61" fillId="34" borderId="29" xfId="0" applyNumberFormat="1" applyFont="1" applyFill="1" applyBorder="1" applyAlignment="1">
      <alignment horizontal="center"/>
    </xf>
    <xf numFmtId="2" fontId="25" fillId="34" borderId="30" xfId="0" applyNumberFormat="1" applyFont="1" applyFill="1" applyBorder="1" applyAlignment="1">
      <alignment horizontal="right" wrapText="1"/>
    </xf>
    <xf numFmtId="2" fontId="25" fillId="34" borderId="27" xfId="0" applyNumberFormat="1" applyFont="1" applyFill="1" applyBorder="1" applyAlignment="1">
      <alignment horizontal="right" wrapText="1"/>
    </xf>
    <xf numFmtId="2" fontId="25" fillId="34" borderId="27" xfId="0" applyNumberFormat="1" applyFont="1" applyFill="1" applyBorder="1" applyAlignment="1">
      <alignment horizontal="right" wrapText="1" shrinkToFit="1"/>
    </xf>
    <xf numFmtId="2" fontId="25" fillId="34" borderId="26" xfId="0" applyNumberFormat="1" applyFont="1" applyFill="1" applyBorder="1" applyAlignment="1">
      <alignment horizontal="right" wrapText="1"/>
    </xf>
    <xf numFmtId="0" fontId="11" fillId="0" borderId="13" xfId="56" applyNumberFormat="1" applyFont="1" applyFill="1" applyBorder="1" applyAlignment="1">
      <alignment horizontal="center" vertical="center" wrapText="1"/>
      <protection/>
    </xf>
    <xf numFmtId="0" fontId="16"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31" xfId="56" applyNumberFormat="1" applyFont="1" applyFill="1" applyBorder="1" applyAlignment="1" applyProtection="1">
      <alignment horizontal="center" wrapText="1"/>
      <protection locked="0"/>
    </xf>
    <xf numFmtId="0" fontId="7" fillId="35" borderId="13" xfId="59"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28575</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
  <sheetViews>
    <sheetView showGridLines="0" zoomScale="70" zoomScaleNormal="70" zoomScalePageLayoutView="0" workbookViewId="0" topLeftCell="A1">
      <selection activeCell="A8" sqref="A8"/>
    </sheetView>
  </sheetViews>
  <sheetFormatPr defaultColWidth="9.140625" defaultRowHeight="15"/>
  <cols>
    <col min="1" max="1" width="17.140625" style="1" customWidth="1"/>
    <col min="2" max="2" width="95.42187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20.25">
      <c r="A1" s="105" t="str">
        <f>B2&amp;" BoQ"</f>
        <v>Percentage BoQ</v>
      </c>
      <c r="B1" s="105"/>
      <c r="C1" s="105"/>
      <c r="D1" s="105"/>
      <c r="E1" s="105"/>
      <c r="F1" s="105"/>
      <c r="G1" s="105"/>
      <c r="H1" s="105"/>
      <c r="I1" s="105"/>
      <c r="J1" s="105"/>
      <c r="K1" s="105"/>
      <c r="L1" s="105"/>
      <c r="O1" s="5"/>
      <c r="P1" s="5"/>
      <c r="Q1" s="6"/>
      <c r="IE1" s="6"/>
      <c r="IF1" s="6"/>
      <c r="IG1" s="6"/>
      <c r="IH1" s="6"/>
      <c r="II1" s="6"/>
    </row>
    <row r="2" spans="1:17" s="4" customFormat="1" ht="15" hidden="1">
      <c r="A2" s="7" t="s">
        <v>0</v>
      </c>
      <c r="B2" s="7" t="s">
        <v>1</v>
      </c>
      <c r="C2" s="7" t="s">
        <v>2</v>
      </c>
      <c r="D2" s="7" t="s">
        <v>3</v>
      </c>
      <c r="E2" s="7" t="s">
        <v>4</v>
      </c>
      <c r="J2" s="8"/>
      <c r="K2" s="8"/>
      <c r="L2" s="8"/>
      <c r="O2" s="5"/>
      <c r="P2" s="5"/>
      <c r="Q2" s="6"/>
    </row>
    <row r="3" spans="1:243" s="4" customFormat="1" ht="14.25" hidden="1">
      <c r="A3" s="4" t="s">
        <v>5</v>
      </c>
      <c r="C3" s="4" t="s">
        <v>6</v>
      </c>
      <c r="IE3" s="6"/>
      <c r="IF3" s="6"/>
      <c r="IG3" s="6"/>
      <c r="IH3" s="6"/>
      <c r="II3" s="6"/>
    </row>
    <row r="4" spans="1:243" s="9" customFormat="1" ht="27.75" customHeight="1">
      <c r="A4" s="106" t="s">
        <v>69</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IE4" s="10"/>
      <c r="IF4" s="10"/>
      <c r="IG4" s="10"/>
      <c r="IH4" s="10"/>
      <c r="II4" s="10"/>
    </row>
    <row r="5" spans="1:243" s="9" customFormat="1" ht="36" customHeight="1">
      <c r="A5" s="106" t="s">
        <v>102</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IE5" s="10"/>
      <c r="IF5" s="10"/>
      <c r="IG5" s="10"/>
      <c r="IH5" s="10"/>
      <c r="II5" s="10"/>
    </row>
    <row r="6" spans="1:243" s="9" customFormat="1" ht="27" customHeight="1">
      <c r="A6" s="106" t="s">
        <v>128</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IE6" s="10"/>
      <c r="IF6" s="10"/>
      <c r="IG6" s="10"/>
      <c r="IH6" s="10"/>
      <c r="II6" s="10"/>
    </row>
    <row r="7" spans="1:243" s="9" customFormat="1" ht="15" hidden="1">
      <c r="A7" s="107" t="s">
        <v>7</v>
      </c>
      <c r="B7" s="107"/>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IE7" s="10"/>
      <c r="IF7" s="10"/>
      <c r="IG7" s="10"/>
      <c r="IH7" s="10"/>
      <c r="II7" s="10"/>
    </row>
    <row r="8" spans="1:243" s="12" customFormat="1" ht="60">
      <c r="A8" s="11" t="s">
        <v>66</v>
      </c>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IE8" s="13"/>
      <c r="IF8" s="13"/>
      <c r="IG8" s="13"/>
      <c r="IH8" s="13"/>
      <c r="II8" s="13"/>
    </row>
    <row r="9" spans="1:243" s="14" customFormat="1" ht="15">
      <c r="A9" s="103" t="s">
        <v>8</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IE9" s="15"/>
      <c r="IF9" s="15"/>
      <c r="IG9" s="15"/>
      <c r="IH9" s="15"/>
      <c r="II9" s="15"/>
    </row>
    <row r="10" spans="1:243" s="17" customFormat="1" ht="30">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0" customHeight="1">
      <c r="A11" s="16" t="s">
        <v>15</v>
      </c>
      <c r="B11" s="16" t="s">
        <v>16</v>
      </c>
      <c r="C11" s="16" t="s">
        <v>17</v>
      </c>
      <c r="D11" s="16" t="s">
        <v>18</v>
      </c>
      <c r="E11" s="16" t="s">
        <v>19</v>
      </c>
      <c r="F11" s="16" t="s">
        <v>67</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74</v>
      </c>
      <c r="BB11" s="20" t="s">
        <v>32</v>
      </c>
      <c r="BC11" s="20" t="s">
        <v>33</v>
      </c>
      <c r="IE11" s="18"/>
      <c r="IF11" s="18"/>
      <c r="IG11" s="18"/>
      <c r="IH11" s="18"/>
      <c r="II11" s="18"/>
    </row>
    <row r="12" spans="1:243" s="17" customFormat="1" ht="15">
      <c r="A12" s="21">
        <v>1</v>
      </c>
      <c r="B12" s="21">
        <v>2</v>
      </c>
      <c r="C12" s="21">
        <v>3</v>
      </c>
      <c r="D12" s="21">
        <v>4</v>
      </c>
      <c r="E12" s="21">
        <v>5</v>
      </c>
      <c r="F12" s="21">
        <v>6</v>
      </c>
      <c r="G12" s="21">
        <v>7</v>
      </c>
      <c r="H12" s="21">
        <v>8</v>
      </c>
      <c r="I12" s="21">
        <v>9</v>
      </c>
      <c r="J12" s="21">
        <v>10</v>
      </c>
      <c r="K12" s="21">
        <v>11</v>
      </c>
      <c r="L12" s="21">
        <v>12</v>
      </c>
      <c r="M12" s="21">
        <v>13</v>
      </c>
      <c r="N12" s="21">
        <v>14</v>
      </c>
      <c r="O12" s="21">
        <v>15</v>
      </c>
      <c r="P12" s="21">
        <v>16</v>
      </c>
      <c r="Q12" s="21">
        <v>17</v>
      </c>
      <c r="R12" s="21">
        <v>18</v>
      </c>
      <c r="S12" s="21">
        <v>19</v>
      </c>
      <c r="T12" s="21">
        <v>20</v>
      </c>
      <c r="U12" s="21">
        <v>21</v>
      </c>
      <c r="V12" s="21">
        <v>22</v>
      </c>
      <c r="W12" s="21">
        <v>23</v>
      </c>
      <c r="X12" s="21">
        <v>24</v>
      </c>
      <c r="Y12" s="21">
        <v>25</v>
      </c>
      <c r="Z12" s="21">
        <v>26</v>
      </c>
      <c r="AA12" s="21">
        <v>27</v>
      </c>
      <c r="AB12" s="21">
        <v>28</v>
      </c>
      <c r="AC12" s="21">
        <v>29</v>
      </c>
      <c r="AD12" s="21">
        <v>30</v>
      </c>
      <c r="AE12" s="21">
        <v>31</v>
      </c>
      <c r="AF12" s="21">
        <v>32</v>
      </c>
      <c r="AG12" s="21">
        <v>33</v>
      </c>
      <c r="AH12" s="21">
        <v>34</v>
      </c>
      <c r="AI12" s="21">
        <v>35</v>
      </c>
      <c r="AJ12" s="21">
        <v>36</v>
      </c>
      <c r="AK12" s="21">
        <v>37</v>
      </c>
      <c r="AL12" s="21">
        <v>38</v>
      </c>
      <c r="AM12" s="21">
        <v>39</v>
      </c>
      <c r="AN12" s="21">
        <v>40</v>
      </c>
      <c r="AO12" s="21">
        <v>41</v>
      </c>
      <c r="AP12" s="21">
        <v>42</v>
      </c>
      <c r="AQ12" s="21">
        <v>43</v>
      </c>
      <c r="AR12" s="21">
        <v>44</v>
      </c>
      <c r="AS12" s="21">
        <v>45</v>
      </c>
      <c r="AT12" s="21">
        <v>46</v>
      </c>
      <c r="AU12" s="21">
        <v>47</v>
      </c>
      <c r="AV12" s="21">
        <v>48</v>
      </c>
      <c r="AW12" s="21">
        <v>49</v>
      </c>
      <c r="AX12" s="21">
        <v>50</v>
      </c>
      <c r="AY12" s="21">
        <v>51</v>
      </c>
      <c r="AZ12" s="21">
        <v>52</v>
      </c>
      <c r="BA12" s="21">
        <v>7</v>
      </c>
      <c r="BB12" s="21">
        <v>54</v>
      </c>
      <c r="BC12" s="21">
        <v>8</v>
      </c>
      <c r="IE12" s="18"/>
      <c r="IF12" s="18"/>
      <c r="IG12" s="18"/>
      <c r="IH12" s="18"/>
      <c r="II12" s="18"/>
    </row>
    <row r="13" spans="1:243" s="38" customFormat="1" ht="27" hidden="1">
      <c r="A13" s="22">
        <v>0.1</v>
      </c>
      <c r="B13" s="23" t="s">
        <v>76</v>
      </c>
      <c r="C13" s="24" t="s">
        <v>34</v>
      </c>
      <c r="D13" s="25"/>
      <c r="E13" s="26"/>
      <c r="F13" s="27"/>
      <c r="G13" s="28"/>
      <c r="H13" s="28"/>
      <c r="I13" s="27"/>
      <c r="J13" s="29"/>
      <c r="K13" s="30"/>
      <c r="L13" s="30"/>
      <c r="M13" s="31"/>
      <c r="N13" s="32"/>
      <c r="O13" s="32"/>
      <c r="P13" s="33"/>
      <c r="Q13" s="32"/>
      <c r="R13" s="32"/>
      <c r="S13" s="33"/>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5"/>
      <c r="BB13" s="36"/>
      <c r="BC13" s="37"/>
      <c r="IA13" s="38">
        <v>0.1</v>
      </c>
      <c r="IB13" s="38" t="s">
        <v>76</v>
      </c>
      <c r="IC13" s="38" t="s">
        <v>34</v>
      </c>
      <c r="IE13" s="39"/>
      <c r="IF13" s="39" t="s">
        <v>35</v>
      </c>
      <c r="IG13" s="39" t="s">
        <v>36</v>
      </c>
      <c r="IH13" s="39">
        <v>10</v>
      </c>
      <c r="II13" s="39" t="s">
        <v>37</v>
      </c>
    </row>
    <row r="14" spans="1:243" s="38" customFormat="1" ht="85.5" customHeight="1">
      <c r="A14" s="22">
        <v>1</v>
      </c>
      <c r="B14" s="79" t="s">
        <v>103</v>
      </c>
      <c r="C14" s="24" t="s">
        <v>38</v>
      </c>
      <c r="D14" s="78">
        <v>2</v>
      </c>
      <c r="E14" s="87" t="s">
        <v>77</v>
      </c>
      <c r="F14" s="95">
        <v>252.3</v>
      </c>
      <c r="G14" s="41"/>
      <c r="H14" s="42"/>
      <c r="I14" s="40" t="s">
        <v>40</v>
      </c>
      <c r="J14" s="43">
        <f aca="true" t="shared" si="0" ref="J14:J24">IF(I14="Less(-)",-1,1)</f>
        <v>1</v>
      </c>
      <c r="K14" s="44" t="s">
        <v>41</v>
      </c>
      <c r="L14" s="44" t="s">
        <v>4</v>
      </c>
      <c r="M14" s="73"/>
      <c r="N14" s="41"/>
      <c r="O14" s="41"/>
      <c r="P14" s="45"/>
      <c r="Q14" s="41"/>
      <c r="R14" s="41"/>
      <c r="S14" s="45"/>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7">
        <f aca="true" t="shared" si="1" ref="BA14:BA24">total_amount_ba($B$2,$D$2,D14,F14,J14,K14,M14)</f>
        <v>504.6</v>
      </c>
      <c r="BB14" s="48">
        <f aca="true" t="shared" si="2" ref="BB14:BB24">BA14+SUM(N14:AZ14)</f>
        <v>504.6</v>
      </c>
      <c r="BC14" s="37" t="str">
        <f aca="true" t="shared" si="3" ref="BC14:BC24">SpellNumber(L14,BB14)</f>
        <v>INR  Five Hundred &amp; Four  and Paise Sixty Only</v>
      </c>
      <c r="IA14" s="38">
        <v>1</v>
      </c>
      <c r="IB14" s="77" t="s">
        <v>81</v>
      </c>
      <c r="IC14" s="38" t="s">
        <v>38</v>
      </c>
      <c r="ID14" s="38">
        <v>1446</v>
      </c>
      <c r="IE14" s="39" t="s">
        <v>77</v>
      </c>
      <c r="IF14" s="39" t="s">
        <v>42</v>
      </c>
      <c r="IG14" s="39" t="s">
        <v>36</v>
      </c>
      <c r="IH14" s="39">
        <v>123.223</v>
      </c>
      <c r="II14" s="39" t="s">
        <v>39</v>
      </c>
    </row>
    <row r="15" spans="1:243" s="38" customFormat="1" ht="72" customHeight="1">
      <c r="A15" s="22">
        <v>2</v>
      </c>
      <c r="B15" s="80" t="s">
        <v>104</v>
      </c>
      <c r="C15" s="24" t="s">
        <v>43</v>
      </c>
      <c r="D15" s="78">
        <v>0.7</v>
      </c>
      <c r="E15" s="87" t="s">
        <v>77</v>
      </c>
      <c r="F15" s="95">
        <v>5789.6</v>
      </c>
      <c r="G15" s="41"/>
      <c r="H15" s="41"/>
      <c r="I15" s="40" t="s">
        <v>40</v>
      </c>
      <c r="J15" s="43">
        <f t="shared" si="0"/>
        <v>1</v>
      </c>
      <c r="K15" s="44" t="s">
        <v>41</v>
      </c>
      <c r="L15" s="44" t="s">
        <v>4</v>
      </c>
      <c r="M15" s="74"/>
      <c r="N15" s="41"/>
      <c r="O15" s="41"/>
      <c r="P15" s="45"/>
      <c r="Q15" s="41"/>
      <c r="R15" s="41"/>
      <c r="S15" s="45"/>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7">
        <f t="shared" si="1"/>
        <v>4052.72</v>
      </c>
      <c r="BB15" s="48">
        <f t="shared" si="2"/>
        <v>4052.72</v>
      </c>
      <c r="BC15" s="37" t="str">
        <f t="shared" si="3"/>
        <v>INR  Four Thousand  &amp;Fifty Two  and Paise Seventy Two Only</v>
      </c>
      <c r="IA15" s="38">
        <v>2</v>
      </c>
      <c r="IB15" s="77" t="s">
        <v>82</v>
      </c>
      <c r="IC15" s="38" t="s">
        <v>43</v>
      </c>
      <c r="ID15" s="38">
        <v>482</v>
      </c>
      <c r="IE15" s="39" t="s">
        <v>77</v>
      </c>
      <c r="IF15" s="39" t="s">
        <v>44</v>
      </c>
      <c r="IG15" s="39" t="s">
        <v>45</v>
      </c>
      <c r="IH15" s="39">
        <v>213</v>
      </c>
      <c r="II15" s="39" t="s">
        <v>39</v>
      </c>
    </row>
    <row r="16" spans="1:243" s="38" customFormat="1" ht="71.25" customHeight="1">
      <c r="A16" s="22">
        <v>3</v>
      </c>
      <c r="B16" s="80" t="s">
        <v>105</v>
      </c>
      <c r="C16" s="24" t="s">
        <v>46</v>
      </c>
      <c r="D16" s="78">
        <v>0.85</v>
      </c>
      <c r="E16" s="87" t="s">
        <v>124</v>
      </c>
      <c r="F16" s="95">
        <v>7718.25</v>
      </c>
      <c r="G16" s="41"/>
      <c r="H16" s="41"/>
      <c r="I16" s="40" t="s">
        <v>40</v>
      </c>
      <c r="J16" s="43">
        <f t="shared" si="0"/>
        <v>1</v>
      </c>
      <c r="K16" s="44" t="s">
        <v>41</v>
      </c>
      <c r="L16" s="44" t="s">
        <v>4</v>
      </c>
      <c r="M16" s="74"/>
      <c r="N16" s="41"/>
      <c r="O16" s="41"/>
      <c r="P16" s="45"/>
      <c r="Q16" s="41"/>
      <c r="R16" s="41"/>
      <c r="S16" s="45"/>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7">
        <f t="shared" si="1"/>
        <v>6560.51</v>
      </c>
      <c r="BB16" s="48">
        <f t="shared" si="2"/>
        <v>6560.51</v>
      </c>
      <c r="BC16" s="37" t="str">
        <f t="shared" si="3"/>
        <v>INR  Six Thousand Five Hundred &amp; Sixty  and Paise Fifty One Only</v>
      </c>
      <c r="IA16" s="38">
        <v>3</v>
      </c>
      <c r="IB16" s="77" t="s">
        <v>83</v>
      </c>
      <c r="IC16" s="38" t="s">
        <v>46</v>
      </c>
      <c r="ID16" s="38">
        <v>241</v>
      </c>
      <c r="IE16" s="39" t="s">
        <v>77</v>
      </c>
      <c r="IF16" s="39" t="s">
        <v>35</v>
      </c>
      <c r="IG16" s="39" t="s">
        <v>47</v>
      </c>
      <c r="IH16" s="39">
        <v>10</v>
      </c>
      <c r="II16" s="39" t="s">
        <v>39</v>
      </c>
    </row>
    <row r="17" spans="1:243" s="38" customFormat="1" ht="85.5" customHeight="1">
      <c r="A17" s="22">
        <v>4</v>
      </c>
      <c r="B17" s="81" t="s">
        <v>106</v>
      </c>
      <c r="C17" s="24" t="s">
        <v>48</v>
      </c>
      <c r="D17" s="78">
        <v>0.3</v>
      </c>
      <c r="E17" s="88" t="s">
        <v>124</v>
      </c>
      <c r="F17" s="96">
        <v>9763.8</v>
      </c>
      <c r="G17" s="41"/>
      <c r="H17" s="41"/>
      <c r="I17" s="40" t="s">
        <v>40</v>
      </c>
      <c r="J17" s="43">
        <f t="shared" si="0"/>
        <v>1</v>
      </c>
      <c r="K17" s="44" t="s">
        <v>41</v>
      </c>
      <c r="L17" s="44" t="s">
        <v>4</v>
      </c>
      <c r="M17" s="74"/>
      <c r="N17" s="41"/>
      <c r="O17" s="41"/>
      <c r="P17" s="45"/>
      <c r="Q17" s="41"/>
      <c r="R17" s="41"/>
      <c r="S17" s="45"/>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7">
        <f t="shared" si="1"/>
        <v>2929.14</v>
      </c>
      <c r="BB17" s="48">
        <f t="shared" si="2"/>
        <v>2929.14</v>
      </c>
      <c r="BC17" s="37" t="str">
        <f t="shared" si="3"/>
        <v>INR  Two Thousand Nine Hundred &amp; Twenty Nine  and Paise Fourteen Only</v>
      </c>
      <c r="IA17" s="38">
        <v>4</v>
      </c>
      <c r="IB17" s="77" t="s">
        <v>84</v>
      </c>
      <c r="IC17" s="38" t="s">
        <v>48</v>
      </c>
      <c r="ID17" s="38">
        <v>241</v>
      </c>
      <c r="IE17" s="39" t="s">
        <v>77</v>
      </c>
      <c r="IF17" s="39" t="s">
        <v>49</v>
      </c>
      <c r="IG17" s="39" t="s">
        <v>50</v>
      </c>
      <c r="IH17" s="39">
        <v>10</v>
      </c>
      <c r="II17" s="39" t="s">
        <v>39</v>
      </c>
    </row>
    <row r="18" spans="1:243" s="38" customFormat="1" ht="36" customHeight="1">
      <c r="A18" s="22">
        <v>5</v>
      </c>
      <c r="B18" s="80" t="s">
        <v>107</v>
      </c>
      <c r="C18" s="24" t="s">
        <v>51</v>
      </c>
      <c r="D18" s="78">
        <v>2</v>
      </c>
      <c r="E18" s="87" t="s">
        <v>125</v>
      </c>
      <c r="F18" s="95">
        <v>693.05</v>
      </c>
      <c r="G18" s="41"/>
      <c r="H18" s="41"/>
      <c r="I18" s="40" t="s">
        <v>40</v>
      </c>
      <c r="J18" s="43">
        <f t="shared" si="0"/>
        <v>1</v>
      </c>
      <c r="K18" s="44" t="s">
        <v>41</v>
      </c>
      <c r="L18" s="44" t="s">
        <v>4</v>
      </c>
      <c r="M18" s="74"/>
      <c r="N18" s="41"/>
      <c r="O18" s="41"/>
      <c r="P18" s="45"/>
      <c r="Q18" s="41"/>
      <c r="R18" s="41"/>
      <c r="S18" s="45"/>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7">
        <f t="shared" si="1"/>
        <v>1386.1</v>
      </c>
      <c r="BB18" s="48">
        <f t="shared" si="2"/>
        <v>1386.1</v>
      </c>
      <c r="BC18" s="37" t="str">
        <f t="shared" si="3"/>
        <v>INR  One Thousand Three Hundred &amp; Eighty Six  and Paise Ten Only</v>
      </c>
      <c r="IA18" s="38">
        <v>5</v>
      </c>
      <c r="IB18" s="77" t="s">
        <v>85</v>
      </c>
      <c r="IC18" s="38" t="s">
        <v>51</v>
      </c>
      <c r="ID18" s="38">
        <v>4819</v>
      </c>
      <c r="IE18" s="39" t="s">
        <v>68</v>
      </c>
      <c r="IF18" s="39" t="s">
        <v>42</v>
      </c>
      <c r="IG18" s="39" t="s">
        <v>36</v>
      </c>
      <c r="IH18" s="39">
        <v>123.223</v>
      </c>
      <c r="II18" s="39" t="s">
        <v>39</v>
      </c>
    </row>
    <row r="19" spans="1:243" s="38" customFormat="1" ht="30.75" customHeight="1">
      <c r="A19" s="22">
        <v>6</v>
      </c>
      <c r="B19" s="80" t="s">
        <v>108</v>
      </c>
      <c r="C19" s="24" t="s">
        <v>52</v>
      </c>
      <c r="D19" s="78">
        <v>90</v>
      </c>
      <c r="E19" s="87" t="s">
        <v>126</v>
      </c>
      <c r="F19" s="95">
        <v>83.5</v>
      </c>
      <c r="G19" s="41"/>
      <c r="H19" s="41"/>
      <c r="I19" s="40" t="s">
        <v>40</v>
      </c>
      <c r="J19" s="43">
        <f t="shared" si="0"/>
        <v>1</v>
      </c>
      <c r="K19" s="44" t="s">
        <v>41</v>
      </c>
      <c r="L19" s="44" t="s">
        <v>4</v>
      </c>
      <c r="M19" s="74"/>
      <c r="N19" s="41"/>
      <c r="O19" s="41"/>
      <c r="P19" s="45"/>
      <c r="Q19" s="41"/>
      <c r="R19" s="41"/>
      <c r="S19" s="45"/>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9"/>
      <c r="AV19" s="46"/>
      <c r="AW19" s="46"/>
      <c r="AX19" s="46"/>
      <c r="AY19" s="46"/>
      <c r="AZ19" s="46"/>
      <c r="BA19" s="47">
        <f t="shared" si="1"/>
        <v>7515</v>
      </c>
      <c r="BB19" s="48">
        <f t="shared" si="2"/>
        <v>7515</v>
      </c>
      <c r="BC19" s="37" t="str">
        <f t="shared" si="3"/>
        <v>INR  Seven Thousand Five Hundred &amp; Fifteen  Only</v>
      </c>
      <c r="IA19" s="38">
        <v>6</v>
      </c>
      <c r="IB19" s="77" t="s">
        <v>86</v>
      </c>
      <c r="IC19" s="38" t="s">
        <v>52</v>
      </c>
      <c r="ID19" s="38">
        <v>482</v>
      </c>
      <c r="IE19" s="39" t="s">
        <v>77</v>
      </c>
      <c r="IF19" s="39" t="s">
        <v>44</v>
      </c>
      <c r="IG19" s="39" t="s">
        <v>45</v>
      </c>
      <c r="IH19" s="39">
        <v>213</v>
      </c>
      <c r="II19" s="39" t="s">
        <v>39</v>
      </c>
    </row>
    <row r="20" spans="1:243" s="38" customFormat="1" ht="60" customHeight="1">
      <c r="A20" s="22">
        <v>7</v>
      </c>
      <c r="B20" s="80" t="s">
        <v>109</v>
      </c>
      <c r="C20" s="24" t="s">
        <v>53</v>
      </c>
      <c r="D20" s="78">
        <v>0.9</v>
      </c>
      <c r="E20" s="87" t="s">
        <v>77</v>
      </c>
      <c r="F20" s="95">
        <v>6157.45</v>
      </c>
      <c r="G20" s="41"/>
      <c r="H20" s="41"/>
      <c r="I20" s="40" t="s">
        <v>40</v>
      </c>
      <c r="J20" s="43">
        <f t="shared" si="0"/>
        <v>1</v>
      </c>
      <c r="K20" s="44" t="s">
        <v>41</v>
      </c>
      <c r="L20" s="44" t="s">
        <v>4</v>
      </c>
      <c r="M20" s="74"/>
      <c r="N20" s="41"/>
      <c r="O20" s="41"/>
      <c r="P20" s="45"/>
      <c r="Q20" s="41"/>
      <c r="R20" s="41"/>
      <c r="S20" s="45"/>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7">
        <f t="shared" si="1"/>
        <v>5541.71</v>
      </c>
      <c r="BB20" s="48">
        <f t="shared" si="2"/>
        <v>5541.71</v>
      </c>
      <c r="BC20" s="37" t="str">
        <f t="shared" si="3"/>
        <v>INR  Five Thousand Five Hundred &amp; Forty One  and Paise Seventy One Only</v>
      </c>
      <c r="IA20" s="38">
        <v>7</v>
      </c>
      <c r="IB20" s="77" t="s">
        <v>87</v>
      </c>
      <c r="IC20" s="38" t="s">
        <v>53</v>
      </c>
      <c r="ID20" s="38">
        <v>4819</v>
      </c>
      <c r="IE20" s="39" t="s">
        <v>68</v>
      </c>
      <c r="IF20" s="39" t="s">
        <v>35</v>
      </c>
      <c r="IG20" s="39" t="s">
        <v>47</v>
      </c>
      <c r="IH20" s="39">
        <v>10</v>
      </c>
      <c r="II20" s="39" t="s">
        <v>39</v>
      </c>
    </row>
    <row r="21" spans="1:243" s="38" customFormat="1" ht="57" customHeight="1">
      <c r="A21" s="22">
        <v>8</v>
      </c>
      <c r="B21" s="80" t="s">
        <v>110</v>
      </c>
      <c r="C21" s="24" t="s">
        <v>54</v>
      </c>
      <c r="D21" s="78">
        <v>13</v>
      </c>
      <c r="E21" s="87" t="s">
        <v>68</v>
      </c>
      <c r="F21" s="95">
        <v>773.75</v>
      </c>
      <c r="G21" s="41"/>
      <c r="H21" s="41"/>
      <c r="I21" s="40" t="s">
        <v>40</v>
      </c>
      <c r="J21" s="43">
        <f t="shared" si="0"/>
        <v>1</v>
      </c>
      <c r="K21" s="44" t="s">
        <v>41</v>
      </c>
      <c r="L21" s="44" t="s">
        <v>4</v>
      </c>
      <c r="M21" s="74"/>
      <c r="N21" s="41"/>
      <c r="O21" s="41"/>
      <c r="P21" s="45"/>
      <c r="Q21" s="41"/>
      <c r="R21" s="41"/>
      <c r="S21" s="45"/>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7">
        <f t="shared" si="1"/>
        <v>10058.75</v>
      </c>
      <c r="BB21" s="48">
        <f t="shared" si="2"/>
        <v>10058.75</v>
      </c>
      <c r="BC21" s="37" t="str">
        <f t="shared" si="3"/>
        <v>INR  Ten Thousand  &amp;Fifty Eight  and Paise Seventy Five Only</v>
      </c>
      <c r="IA21" s="38">
        <v>8</v>
      </c>
      <c r="IB21" s="38" t="s">
        <v>88</v>
      </c>
      <c r="IC21" s="38" t="s">
        <v>54</v>
      </c>
      <c r="ID21" s="38">
        <v>100</v>
      </c>
      <c r="IE21" s="39" t="s">
        <v>39</v>
      </c>
      <c r="IF21" s="39" t="s">
        <v>49</v>
      </c>
      <c r="IG21" s="39" t="s">
        <v>50</v>
      </c>
      <c r="IH21" s="39">
        <v>10</v>
      </c>
      <c r="II21" s="39" t="s">
        <v>39</v>
      </c>
    </row>
    <row r="22" spans="1:243" s="38" customFormat="1" ht="51" customHeight="1">
      <c r="A22" s="22">
        <v>9</v>
      </c>
      <c r="B22" s="81" t="s">
        <v>111</v>
      </c>
      <c r="C22" s="24" t="s">
        <v>55</v>
      </c>
      <c r="D22" s="78">
        <v>3</v>
      </c>
      <c r="E22" s="88" t="s">
        <v>124</v>
      </c>
      <c r="F22" s="96">
        <v>219.65</v>
      </c>
      <c r="G22" s="41"/>
      <c r="H22" s="41"/>
      <c r="I22" s="40" t="s">
        <v>40</v>
      </c>
      <c r="J22" s="43">
        <f t="shared" si="0"/>
        <v>1</v>
      </c>
      <c r="K22" s="44" t="s">
        <v>41</v>
      </c>
      <c r="L22" s="44" t="s">
        <v>4</v>
      </c>
      <c r="M22" s="74"/>
      <c r="N22" s="41"/>
      <c r="O22" s="41"/>
      <c r="P22" s="45"/>
      <c r="Q22" s="41"/>
      <c r="R22" s="41"/>
      <c r="S22" s="45"/>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7">
        <f t="shared" si="1"/>
        <v>658.95</v>
      </c>
      <c r="BB22" s="48">
        <f t="shared" si="2"/>
        <v>658.95</v>
      </c>
      <c r="BC22" s="37" t="str">
        <f t="shared" si="3"/>
        <v>INR  Six Hundred &amp; Fifty Eight  and Paise Ninety Five Only</v>
      </c>
      <c r="IA22" s="38">
        <v>9</v>
      </c>
      <c r="IB22" s="77" t="s">
        <v>89</v>
      </c>
      <c r="IC22" s="38" t="s">
        <v>55</v>
      </c>
      <c r="ID22" s="38">
        <v>100</v>
      </c>
      <c r="IE22" s="39" t="s">
        <v>39</v>
      </c>
      <c r="IF22" s="39" t="s">
        <v>42</v>
      </c>
      <c r="IG22" s="39" t="s">
        <v>36</v>
      </c>
      <c r="IH22" s="39">
        <v>123.223</v>
      </c>
      <c r="II22" s="39" t="s">
        <v>39</v>
      </c>
    </row>
    <row r="23" spans="1:243" s="38" customFormat="1" ht="49.5" customHeight="1">
      <c r="A23" s="22">
        <v>10</v>
      </c>
      <c r="B23" s="80" t="s">
        <v>112</v>
      </c>
      <c r="C23" s="24" t="s">
        <v>56</v>
      </c>
      <c r="D23" s="78">
        <v>26</v>
      </c>
      <c r="E23" s="87" t="s">
        <v>68</v>
      </c>
      <c r="F23" s="95">
        <v>303.9</v>
      </c>
      <c r="G23" s="41"/>
      <c r="H23" s="41"/>
      <c r="I23" s="40" t="s">
        <v>40</v>
      </c>
      <c r="J23" s="43">
        <f t="shared" si="0"/>
        <v>1</v>
      </c>
      <c r="K23" s="44" t="s">
        <v>41</v>
      </c>
      <c r="L23" s="44" t="s">
        <v>4</v>
      </c>
      <c r="M23" s="74"/>
      <c r="N23" s="41"/>
      <c r="O23" s="41"/>
      <c r="P23" s="45"/>
      <c r="Q23" s="41"/>
      <c r="R23" s="41"/>
      <c r="S23" s="45"/>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7">
        <f t="shared" si="1"/>
        <v>7901.4</v>
      </c>
      <c r="BB23" s="48">
        <f t="shared" si="2"/>
        <v>7901.4</v>
      </c>
      <c r="BC23" s="37" t="str">
        <f t="shared" si="3"/>
        <v>INR  Seven Thousand Nine Hundred &amp; One  and Paise Forty Only</v>
      </c>
      <c r="IA23" s="38">
        <v>10</v>
      </c>
      <c r="IB23" s="77" t="s">
        <v>90</v>
      </c>
      <c r="IC23" s="38" t="s">
        <v>56</v>
      </c>
      <c r="ID23" s="38">
        <v>100</v>
      </c>
      <c r="IE23" s="39" t="s">
        <v>39</v>
      </c>
      <c r="IF23" s="39" t="s">
        <v>44</v>
      </c>
      <c r="IG23" s="39" t="s">
        <v>45</v>
      </c>
      <c r="IH23" s="39">
        <v>213</v>
      </c>
      <c r="II23" s="39" t="s">
        <v>39</v>
      </c>
    </row>
    <row r="24" spans="1:243" s="38" customFormat="1" ht="48" customHeight="1">
      <c r="A24" s="22">
        <v>11</v>
      </c>
      <c r="B24" s="80" t="s">
        <v>113</v>
      </c>
      <c r="C24" s="24" t="s">
        <v>57</v>
      </c>
      <c r="D24" s="78">
        <v>26</v>
      </c>
      <c r="E24" s="89" t="s">
        <v>68</v>
      </c>
      <c r="F24" s="97">
        <v>164.7</v>
      </c>
      <c r="G24" s="41"/>
      <c r="H24" s="41"/>
      <c r="I24" s="40" t="s">
        <v>40</v>
      </c>
      <c r="J24" s="43">
        <f t="shared" si="0"/>
        <v>1</v>
      </c>
      <c r="K24" s="44" t="s">
        <v>41</v>
      </c>
      <c r="L24" s="44" t="s">
        <v>4</v>
      </c>
      <c r="M24" s="74"/>
      <c r="N24" s="41"/>
      <c r="O24" s="41"/>
      <c r="P24" s="45"/>
      <c r="Q24" s="41"/>
      <c r="R24" s="41"/>
      <c r="S24" s="45"/>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7">
        <f t="shared" si="1"/>
        <v>4282.2</v>
      </c>
      <c r="BB24" s="48">
        <f t="shared" si="2"/>
        <v>4282.2</v>
      </c>
      <c r="BC24" s="37" t="str">
        <f t="shared" si="3"/>
        <v>INR  Four Thousand Two Hundred &amp; Eighty Two  and Paise Twenty Only</v>
      </c>
      <c r="IA24" s="38">
        <v>11</v>
      </c>
      <c r="IB24" s="77" t="s">
        <v>91</v>
      </c>
      <c r="IC24" s="38" t="s">
        <v>57</v>
      </c>
      <c r="ID24" s="38">
        <v>100</v>
      </c>
      <c r="IE24" s="39" t="s">
        <v>39</v>
      </c>
      <c r="IF24" s="39" t="s">
        <v>35</v>
      </c>
      <c r="IG24" s="39" t="s">
        <v>47</v>
      </c>
      <c r="IH24" s="39">
        <v>10</v>
      </c>
      <c r="II24" s="39" t="s">
        <v>39</v>
      </c>
    </row>
    <row r="25" spans="1:243" s="38" customFormat="1" ht="48.75" customHeight="1">
      <c r="A25" s="22">
        <v>12</v>
      </c>
      <c r="B25" s="82" t="s">
        <v>114</v>
      </c>
      <c r="C25" s="24" t="s">
        <v>75</v>
      </c>
      <c r="D25" s="78">
        <v>9</v>
      </c>
      <c r="E25" s="88" t="s">
        <v>125</v>
      </c>
      <c r="F25" s="96">
        <v>614.05</v>
      </c>
      <c r="G25" s="41"/>
      <c r="H25" s="41"/>
      <c r="I25" s="40" t="s">
        <v>40</v>
      </c>
      <c r="J25" s="43">
        <f aca="true" t="shared" si="4" ref="J25:J34">IF(I25="Less(-)",-1,1)</f>
        <v>1</v>
      </c>
      <c r="K25" s="44" t="s">
        <v>41</v>
      </c>
      <c r="L25" s="44" t="s">
        <v>4</v>
      </c>
      <c r="M25" s="74"/>
      <c r="N25" s="41"/>
      <c r="O25" s="41"/>
      <c r="P25" s="45"/>
      <c r="Q25" s="41"/>
      <c r="R25" s="41"/>
      <c r="S25" s="45"/>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7">
        <f aca="true" t="shared" si="5" ref="BA25:BA34">total_amount_ba($B$2,$D$2,D25,F25,J25,K25,M25)</f>
        <v>5526.45</v>
      </c>
      <c r="BB25" s="48">
        <f aca="true" t="shared" si="6" ref="BB25:BB34">BA25+SUM(N25:AZ25)</f>
        <v>5526.45</v>
      </c>
      <c r="BC25" s="37" t="str">
        <f aca="true" t="shared" si="7" ref="BC25:BC34">SpellNumber(L25,BB25)</f>
        <v>INR  Five Thousand Five Hundred &amp; Twenty Six  and Paise Forty Five Only</v>
      </c>
      <c r="IA25" s="38">
        <v>12</v>
      </c>
      <c r="IB25" s="77" t="s">
        <v>92</v>
      </c>
      <c r="IC25" s="38" t="s">
        <v>75</v>
      </c>
      <c r="ID25" s="38">
        <v>75</v>
      </c>
      <c r="IE25" s="39" t="s">
        <v>39</v>
      </c>
      <c r="IF25" s="39" t="s">
        <v>42</v>
      </c>
      <c r="IG25" s="39" t="s">
        <v>36</v>
      </c>
      <c r="IH25" s="39">
        <v>123.223</v>
      </c>
      <c r="II25" s="39" t="s">
        <v>39</v>
      </c>
    </row>
    <row r="26" spans="1:243" s="38" customFormat="1" ht="103.5" customHeight="1">
      <c r="A26" s="22">
        <v>13</v>
      </c>
      <c r="B26" s="83" t="s">
        <v>115</v>
      </c>
      <c r="C26" s="24" t="s">
        <v>58</v>
      </c>
      <c r="D26" s="78">
        <v>4</v>
      </c>
      <c r="E26" s="90" t="s">
        <v>125</v>
      </c>
      <c r="F26" s="98">
        <v>854.3</v>
      </c>
      <c r="G26" s="41"/>
      <c r="H26" s="41"/>
      <c r="I26" s="40" t="s">
        <v>40</v>
      </c>
      <c r="J26" s="43">
        <f t="shared" si="4"/>
        <v>1</v>
      </c>
      <c r="K26" s="44" t="s">
        <v>41</v>
      </c>
      <c r="L26" s="44" t="s">
        <v>4</v>
      </c>
      <c r="M26" s="74"/>
      <c r="N26" s="41"/>
      <c r="O26" s="41"/>
      <c r="P26" s="45"/>
      <c r="Q26" s="41"/>
      <c r="R26" s="41"/>
      <c r="S26" s="45"/>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7">
        <f t="shared" si="5"/>
        <v>3417.2</v>
      </c>
      <c r="BB26" s="48">
        <f t="shared" si="6"/>
        <v>3417.2</v>
      </c>
      <c r="BC26" s="37" t="str">
        <f t="shared" si="7"/>
        <v>INR  Three Thousand Four Hundred &amp; Seventeen  and Paise Twenty Only</v>
      </c>
      <c r="IA26" s="38">
        <v>13</v>
      </c>
      <c r="IB26" s="77" t="s">
        <v>93</v>
      </c>
      <c r="IC26" s="38" t="s">
        <v>58</v>
      </c>
      <c r="ID26" s="38">
        <v>75</v>
      </c>
      <c r="IE26" s="39" t="s">
        <v>39</v>
      </c>
      <c r="IF26" s="39" t="s">
        <v>44</v>
      </c>
      <c r="IG26" s="39" t="s">
        <v>45</v>
      </c>
      <c r="IH26" s="39">
        <v>213</v>
      </c>
      <c r="II26" s="39" t="s">
        <v>39</v>
      </c>
    </row>
    <row r="27" spans="1:243" s="38" customFormat="1" ht="51" customHeight="1">
      <c r="A27" s="22">
        <v>14</v>
      </c>
      <c r="B27" s="84" t="s">
        <v>116</v>
      </c>
      <c r="C27" s="24" t="s">
        <v>59</v>
      </c>
      <c r="D27" s="78">
        <v>4</v>
      </c>
      <c r="E27" s="91" t="s">
        <v>127</v>
      </c>
      <c r="F27" s="99">
        <v>59.65</v>
      </c>
      <c r="G27" s="41"/>
      <c r="H27" s="41"/>
      <c r="I27" s="40" t="s">
        <v>40</v>
      </c>
      <c r="J27" s="43">
        <f t="shared" si="4"/>
        <v>1</v>
      </c>
      <c r="K27" s="44" t="s">
        <v>41</v>
      </c>
      <c r="L27" s="44" t="s">
        <v>4</v>
      </c>
      <c r="M27" s="74"/>
      <c r="N27" s="41"/>
      <c r="O27" s="41"/>
      <c r="P27" s="45"/>
      <c r="Q27" s="41"/>
      <c r="R27" s="41"/>
      <c r="S27" s="45"/>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7">
        <f t="shared" si="5"/>
        <v>238.6</v>
      </c>
      <c r="BB27" s="48">
        <f t="shared" si="6"/>
        <v>238.6</v>
      </c>
      <c r="BC27" s="37" t="str">
        <f t="shared" si="7"/>
        <v>INR  Two Hundred &amp; Thirty Eight  and Paise Sixty Only</v>
      </c>
      <c r="IA27" s="38">
        <v>14</v>
      </c>
      <c r="IB27" s="77" t="s">
        <v>94</v>
      </c>
      <c r="IC27" s="38" t="s">
        <v>59</v>
      </c>
      <c r="ID27" s="38">
        <v>100</v>
      </c>
      <c r="IE27" s="39" t="s">
        <v>39</v>
      </c>
      <c r="IF27" s="39" t="s">
        <v>35</v>
      </c>
      <c r="IG27" s="39" t="s">
        <v>47</v>
      </c>
      <c r="IH27" s="39">
        <v>10</v>
      </c>
      <c r="II27" s="39" t="s">
        <v>39</v>
      </c>
    </row>
    <row r="28" spans="1:243" s="38" customFormat="1" ht="78" customHeight="1">
      <c r="A28" s="22">
        <v>15</v>
      </c>
      <c r="B28" s="84" t="s">
        <v>117</v>
      </c>
      <c r="C28" s="24" t="s">
        <v>60</v>
      </c>
      <c r="D28" s="78">
        <v>1</v>
      </c>
      <c r="E28" s="92" t="s">
        <v>127</v>
      </c>
      <c r="F28" s="100">
        <v>62.05</v>
      </c>
      <c r="G28" s="41"/>
      <c r="H28" s="50"/>
      <c r="I28" s="40" t="s">
        <v>40</v>
      </c>
      <c r="J28" s="43">
        <f t="shared" si="4"/>
        <v>1</v>
      </c>
      <c r="K28" s="44" t="s">
        <v>41</v>
      </c>
      <c r="L28" s="44" t="s">
        <v>4</v>
      </c>
      <c r="M28" s="74"/>
      <c r="N28" s="41"/>
      <c r="O28" s="41"/>
      <c r="P28" s="45"/>
      <c r="Q28" s="41"/>
      <c r="R28" s="41"/>
      <c r="S28" s="45"/>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7">
        <f t="shared" si="5"/>
        <v>62.05</v>
      </c>
      <c r="BB28" s="48">
        <f t="shared" si="6"/>
        <v>62.05</v>
      </c>
      <c r="BC28" s="37" t="str">
        <f t="shared" si="7"/>
        <v>INR  Sixty Two and Paise Five Only</v>
      </c>
      <c r="IA28" s="38">
        <v>15</v>
      </c>
      <c r="IB28" s="77" t="s">
        <v>95</v>
      </c>
      <c r="IC28" s="38" t="s">
        <v>60</v>
      </c>
      <c r="ID28" s="38">
        <v>100</v>
      </c>
      <c r="IE28" s="39" t="s">
        <v>39</v>
      </c>
      <c r="IF28" s="39" t="s">
        <v>49</v>
      </c>
      <c r="IG28" s="39" t="s">
        <v>50</v>
      </c>
      <c r="IH28" s="39">
        <v>10</v>
      </c>
      <c r="II28" s="39" t="s">
        <v>39</v>
      </c>
    </row>
    <row r="29" spans="1:243" s="38" customFormat="1" ht="178.5" customHeight="1">
      <c r="A29" s="22">
        <v>16</v>
      </c>
      <c r="B29" s="84" t="s">
        <v>118</v>
      </c>
      <c r="C29" s="24" t="s">
        <v>61</v>
      </c>
      <c r="D29" s="78">
        <v>111</v>
      </c>
      <c r="E29" s="93" t="s">
        <v>126</v>
      </c>
      <c r="F29" s="101">
        <v>423.95</v>
      </c>
      <c r="G29" s="51"/>
      <c r="H29" s="52"/>
      <c r="I29" s="40" t="s">
        <v>40</v>
      </c>
      <c r="J29" s="43">
        <f t="shared" si="4"/>
        <v>1</v>
      </c>
      <c r="K29" s="44" t="s">
        <v>41</v>
      </c>
      <c r="L29" s="44" t="s">
        <v>4</v>
      </c>
      <c r="M29" s="74"/>
      <c r="N29" s="41"/>
      <c r="O29" s="41"/>
      <c r="P29" s="46"/>
      <c r="Q29" s="41"/>
      <c r="R29" s="41"/>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7">
        <f t="shared" si="5"/>
        <v>47058.45</v>
      </c>
      <c r="BB29" s="48">
        <f t="shared" si="6"/>
        <v>47058.45</v>
      </c>
      <c r="BC29" s="37" t="str">
        <f t="shared" si="7"/>
        <v>INR  Forty Seven Thousand  &amp;Fifty Eight  and Paise Forty Five Only</v>
      </c>
      <c r="IA29" s="38">
        <v>16</v>
      </c>
      <c r="IB29" s="77" t="s">
        <v>96</v>
      </c>
      <c r="IC29" s="38" t="s">
        <v>61</v>
      </c>
      <c r="ID29" s="38">
        <v>100</v>
      </c>
      <c r="IE29" s="39" t="s">
        <v>39</v>
      </c>
      <c r="IF29" s="39" t="s">
        <v>44</v>
      </c>
      <c r="IG29" s="39" t="s">
        <v>63</v>
      </c>
      <c r="IH29" s="39">
        <v>10</v>
      </c>
      <c r="II29" s="39" t="s">
        <v>39</v>
      </c>
    </row>
    <row r="30" spans="1:243" s="38" customFormat="1" ht="111" customHeight="1">
      <c r="A30" s="22">
        <v>17</v>
      </c>
      <c r="B30" s="84" t="s">
        <v>119</v>
      </c>
      <c r="C30" s="24" t="s">
        <v>62</v>
      </c>
      <c r="D30" s="78">
        <v>45</v>
      </c>
      <c r="E30" s="93" t="s">
        <v>126</v>
      </c>
      <c r="F30" s="101">
        <v>137.3</v>
      </c>
      <c r="G30" s="51"/>
      <c r="H30" s="52"/>
      <c r="I30" s="40" t="s">
        <v>40</v>
      </c>
      <c r="J30" s="43">
        <f t="shared" si="4"/>
        <v>1</v>
      </c>
      <c r="K30" s="44" t="s">
        <v>41</v>
      </c>
      <c r="L30" s="44" t="s">
        <v>4</v>
      </c>
      <c r="M30" s="74"/>
      <c r="N30" s="41"/>
      <c r="O30" s="41"/>
      <c r="P30" s="46"/>
      <c r="Q30" s="41"/>
      <c r="R30" s="41"/>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7">
        <f t="shared" si="5"/>
        <v>6178.5</v>
      </c>
      <c r="BB30" s="48">
        <f t="shared" si="6"/>
        <v>6178.5</v>
      </c>
      <c r="BC30" s="37" t="str">
        <f t="shared" si="7"/>
        <v>INR  Six Thousand One Hundred &amp; Seventy Eight  and Paise Fifty Only</v>
      </c>
      <c r="IA30" s="38">
        <v>17</v>
      </c>
      <c r="IB30" s="77" t="s">
        <v>97</v>
      </c>
      <c r="IC30" s="38" t="s">
        <v>62</v>
      </c>
      <c r="ID30" s="38">
        <v>100</v>
      </c>
      <c r="IE30" s="39" t="s">
        <v>39</v>
      </c>
      <c r="IF30" s="39" t="s">
        <v>44</v>
      </c>
      <c r="IG30" s="39" t="s">
        <v>63</v>
      </c>
      <c r="IH30" s="39">
        <v>10</v>
      </c>
      <c r="II30" s="39" t="s">
        <v>39</v>
      </c>
    </row>
    <row r="31" spans="1:243" s="38" customFormat="1" ht="78" customHeight="1">
      <c r="A31" s="22">
        <v>18</v>
      </c>
      <c r="B31" s="84" t="s">
        <v>120</v>
      </c>
      <c r="C31" s="24" t="s">
        <v>70</v>
      </c>
      <c r="D31" s="78">
        <v>11.2</v>
      </c>
      <c r="E31" s="92" t="s">
        <v>68</v>
      </c>
      <c r="F31" s="100">
        <v>1296.4</v>
      </c>
      <c r="G31" s="51"/>
      <c r="H31" s="52"/>
      <c r="I31" s="40" t="s">
        <v>40</v>
      </c>
      <c r="J31" s="43">
        <f t="shared" si="4"/>
        <v>1</v>
      </c>
      <c r="K31" s="44" t="s">
        <v>41</v>
      </c>
      <c r="L31" s="44" t="s">
        <v>4</v>
      </c>
      <c r="M31" s="74"/>
      <c r="N31" s="41"/>
      <c r="O31" s="41"/>
      <c r="P31" s="46"/>
      <c r="Q31" s="41"/>
      <c r="R31" s="41"/>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7">
        <f t="shared" si="5"/>
        <v>14519.68</v>
      </c>
      <c r="BB31" s="48">
        <f t="shared" si="6"/>
        <v>14519.68</v>
      </c>
      <c r="BC31" s="37" t="str">
        <f t="shared" si="7"/>
        <v>INR  Fourteen Thousand Five Hundred &amp; Nineteen  and Paise Sixty Eight Only</v>
      </c>
      <c r="IA31" s="38">
        <v>18</v>
      </c>
      <c r="IB31" s="77" t="s">
        <v>98</v>
      </c>
      <c r="IC31" s="38" t="s">
        <v>70</v>
      </c>
      <c r="ID31" s="38">
        <v>100</v>
      </c>
      <c r="IE31" s="39" t="s">
        <v>39</v>
      </c>
      <c r="IF31" s="39" t="s">
        <v>44</v>
      </c>
      <c r="IG31" s="39" t="s">
        <v>63</v>
      </c>
      <c r="IH31" s="39">
        <v>10</v>
      </c>
      <c r="II31" s="39" t="s">
        <v>39</v>
      </c>
    </row>
    <row r="32" spans="1:243" s="38" customFormat="1" ht="48" customHeight="1">
      <c r="A32" s="22">
        <v>19</v>
      </c>
      <c r="B32" s="85" t="s">
        <v>121</v>
      </c>
      <c r="C32" s="24" t="s">
        <v>71</v>
      </c>
      <c r="D32" s="78">
        <v>1</v>
      </c>
      <c r="E32" s="94" t="s">
        <v>39</v>
      </c>
      <c r="F32" s="102">
        <v>458.55</v>
      </c>
      <c r="G32" s="51"/>
      <c r="H32" s="52"/>
      <c r="I32" s="40" t="s">
        <v>40</v>
      </c>
      <c r="J32" s="43">
        <f>IF(I32="Less(-)",-1,1)</f>
        <v>1</v>
      </c>
      <c r="K32" s="44" t="s">
        <v>41</v>
      </c>
      <c r="L32" s="44" t="s">
        <v>4</v>
      </c>
      <c r="M32" s="74"/>
      <c r="N32" s="41"/>
      <c r="O32" s="41"/>
      <c r="P32" s="46"/>
      <c r="Q32" s="41"/>
      <c r="R32" s="41"/>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7">
        <f>total_amount_ba($B$2,$D$2,D32,F32,J32,K32,M32)</f>
        <v>458.55</v>
      </c>
      <c r="BB32" s="48">
        <f>BA32+SUM(N32:AZ32)</f>
        <v>458.55</v>
      </c>
      <c r="BC32" s="37" t="str">
        <f>SpellNumber(L32,BB32)</f>
        <v>INR  Four Hundred &amp; Fifty Eight  and Paise Fifty Five Only</v>
      </c>
      <c r="IA32" s="38">
        <v>19</v>
      </c>
      <c r="IB32" s="77" t="s">
        <v>99</v>
      </c>
      <c r="IC32" s="38" t="s">
        <v>71</v>
      </c>
      <c r="ID32" s="38">
        <v>75</v>
      </c>
      <c r="IE32" s="39" t="s">
        <v>39</v>
      </c>
      <c r="IF32" s="39" t="s">
        <v>44</v>
      </c>
      <c r="IG32" s="39" t="s">
        <v>63</v>
      </c>
      <c r="IH32" s="39">
        <v>10</v>
      </c>
      <c r="II32" s="39" t="s">
        <v>39</v>
      </c>
    </row>
    <row r="33" spans="1:243" s="38" customFormat="1" ht="150" customHeight="1">
      <c r="A33" s="22">
        <v>20</v>
      </c>
      <c r="B33" s="86" t="s">
        <v>122</v>
      </c>
      <c r="C33" s="24" t="s">
        <v>72</v>
      </c>
      <c r="D33" s="78">
        <v>17</v>
      </c>
      <c r="E33" s="92" t="s">
        <v>68</v>
      </c>
      <c r="F33" s="100">
        <v>627.55</v>
      </c>
      <c r="G33" s="51"/>
      <c r="H33" s="52"/>
      <c r="I33" s="40" t="s">
        <v>40</v>
      </c>
      <c r="J33" s="43">
        <f t="shared" si="4"/>
        <v>1</v>
      </c>
      <c r="K33" s="44" t="s">
        <v>41</v>
      </c>
      <c r="L33" s="44" t="s">
        <v>4</v>
      </c>
      <c r="M33" s="74"/>
      <c r="N33" s="41"/>
      <c r="O33" s="41"/>
      <c r="P33" s="46"/>
      <c r="Q33" s="41"/>
      <c r="R33" s="41"/>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7">
        <f t="shared" si="5"/>
        <v>10668.35</v>
      </c>
      <c r="BB33" s="48">
        <f t="shared" si="6"/>
        <v>10668.35</v>
      </c>
      <c r="BC33" s="37" t="str">
        <f t="shared" si="7"/>
        <v>INR  Ten Thousand Six Hundred &amp; Sixty Eight  and Paise Thirty Five Only</v>
      </c>
      <c r="IA33" s="38">
        <v>20</v>
      </c>
      <c r="IB33" s="77" t="s">
        <v>100</v>
      </c>
      <c r="IC33" s="38" t="s">
        <v>72</v>
      </c>
      <c r="ID33" s="38">
        <v>100</v>
      </c>
      <c r="IE33" s="39" t="s">
        <v>39</v>
      </c>
      <c r="IF33" s="39" t="s">
        <v>44</v>
      </c>
      <c r="IG33" s="39" t="s">
        <v>63</v>
      </c>
      <c r="IH33" s="39">
        <v>10</v>
      </c>
      <c r="II33" s="39" t="s">
        <v>39</v>
      </c>
    </row>
    <row r="34" spans="1:243" s="38" customFormat="1" ht="80.25" customHeight="1">
      <c r="A34" s="22">
        <v>21</v>
      </c>
      <c r="B34" s="86" t="s">
        <v>123</v>
      </c>
      <c r="C34" s="24" t="s">
        <v>73</v>
      </c>
      <c r="D34" s="78">
        <v>3</v>
      </c>
      <c r="E34" s="90" t="s">
        <v>124</v>
      </c>
      <c r="F34" s="98">
        <v>138.85</v>
      </c>
      <c r="G34" s="51"/>
      <c r="H34" s="52"/>
      <c r="I34" s="40" t="s">
        <v>40</v>
      </c>
      <c r="J34" s="43">
        <f t="shared" si="4"/>
        <v>1</v>
      </c>
      <c r="K34" s="44" t="s">
        <v>41</v>
      </c>
      <c r="L34" s="44" t="s">
        <v>4</v>
      </c>
      <c r="M34" s="74"/>
      <c r="N34" s="41"/>
      <c r="O34" s="41"/>
      <c r="P34" s="46"/>
      <c r="Q34" s="41"/>
      <c r="R34" s="41"/>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7">
        <f t="shared" si="5"/>
        <v>416.55</v>
      </c>
      <c r="BB34" s="48">
        <f t="shared" si="6"/>
        <v>416.55</v>
      </c>
      <c r="BC34" s="37" t="str">
        <f t="shared" si="7"/>
        <v>INR  Four Hundred &amp; Sixteen  and Paise Fifty Five Only</v>
      </c>
      <c r="IA34" s="38">
        <v>21</v>
      </c>
      <c r="IB34" s="77" t="s">
        <v>101</v>
      </c>
      <c r="IC34" s="38" t="s">
        <v>73</v>
      </c>
      <c r="ID34" s="38">
        <v>100</v>
      </c>
      <c r="IE34" s="39" t="s">
        <v>39</v>
      </c>
      <c r="IF34" s="39" t="s">
        <v>44</v>
      </c>
      <c r="IG34" s="39" t="s">
        <v>63</v>
      </c>
      <c r="IH34" s="39">
        <v>10</v>
      </c>
      <c r="II34" s="39" t="s">
        <v>39</v>
      </c>
    </row>
    <row r="35" spans="1:243" s="38" customFormat="1" ht="48" customHeight="1">
      <c r="A35" s="53" t="s">
        <v>78</v>
      </c>
      <c r="B35" s="54"/>
      <c r="C35" s="55"/>
      <c r="D35" s="56"/>
      <c r="E35" s="56"/>
      <c r="F35" s="56"/>
      <c r="G35" s="56"/>
      <c r="H35" s="57"/>
      <c r="I35" s="57"/>
      <c r="J35" s="57"/>
      <c r="K35" s="57"/>
      <c r="L35" s="58"/>
      <c r="BA35" s="59">
        <f>SUM(BA13:BA34)</f>
        <v>139935.46</v>
      </c>
      <c r="BB35" s="60">
        <f>SUM(BB13:BB34)</f>
        <v>139935.46</v>
      </c>
      <c r="BC35" s="37" t="str">
        <f>SpellNumber($E$2,BB35)</f>
        <v>INR  One Lakh Thirty Nine Thousand Nine Hundred &amp; Thirty Five  and Paise Forty Six Only</v>
      </c>
      <c r="IE35" s="39">
        <v>4</v>
      </c>
      <c r="IF35" s="39" t="s">
        <v>44</v>
      </c>
      <c r="IG35" s="39" t="s">
        <v>63</v>
      </c>
      <c r="IH35" s="39">
        <v>10</v>
      </c>
      <c r="II35" s="39" t="s">
        <v>39</v>
      </c>
    </row>
    <row r="36" spans="1:243" s="69" customFormat="1" ht="18">
      <c r="A36" s="54" t="s">
        <v>79</v>
      </c>
      <c r="B36" s="61"/>
      <c r="C36" s="62"/>
      <c r="D36" s="63"/>
      <c r="E36" s="75" t="s">
        <v>65</v>
      </c>
      <c r="F36" s="76"/>
      <c r="G36" s="64"/>
      <c r="H36" s="65"/>
      <c r="I36" s="65"/>
      <c r="J36" s="65"/>
      <c r="K36" s="66"/>
      <c r="L36" s="67"/>
      <c r="M36" s="68"/>
      <c r="O36" s="38"/>
      <c r="P36" s="38"/>
      <c r="Q36" s="38"/>
      <c r="R36" s="38"/>
      <c r="S36" s="38"/>
      <c r="BA36" s="70">
        <f>IF(ISBLANK(F36),0,IF(E36="Excess (+)",ROUND(BA35+(BA35*F36),2),IF(E36="Less (-)",ROUND(BA35+(BA35*F36*(-1)),2),IF(E36="At Par",BA35,0))))</f>
        <v>0</v>
      </c>
      <c r="BB36" s="71">
        <f>ROUND(BA36,0)</f>
        <v>0</v>
      </c>
      <c r="BC36" s="37" t="str">
        <f>SpellNumber($E$2,BB36)</f>
        <v>INR Zero Only</v>
      </c>
      <c r="IE36" s="72"/>
      <c r="IF36" s="72"/>
      <c r="IG36" s="72"/>
      <c r="IH36" s="72"/>
      <c r="II36" s="72"/>
    </row>
    <row r="37" spans="1:243" s="69" customFormat="1" ht="18">
      <c r="A37" s="53" t="s">
        <v>80</v>
      </c>
      <c r="B37" s="53"/>
      <c r="C37" s="104" t="str">
        <f>SpellNumber($E$2,BB36)</f>
        <v>INR Zero Only</v>
      </c>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IE37" s="72"/>
      <c r="IF37" s="72"/>
      <c r="IG37" s="72"/>
      <c r="IH37" s="72"/>
      <c r="II37" s="72"/>
    </row>
    <row r="38" ht="15"/>
    <row r="39" ht="15"/>
    <row r="40" ht="15"/>
    <row r="41" ht="15"/>
    <row r="42" ht="15"/>
    <row r="43" ht="15"/>
    <row r="44" ht="15"/>
  </sheetData>
  <sheetProtection password="EEC8" sheet="1"/>
  <mergeCells count="8">
    <mergeCell ref="A9:BC9"/>
    <mergeCell ref="C37:BC37"/>
    <mergeCell ref="A1:L1"/>
    <mergeCell ref="A4:BC4"/>
    <mergeCell ref="A5:BC5"/>
    <mergeCell ref="A6:BC6"/>
    <mergeCell ref="A7:BC7"/>
    <mergeCell ref="B8:BC8"/>
  </mergeCells>
  <dataValidations count="21">
    <dataValidation type="list" allowBlank="1" showErrorMessage="1" sqref="E36">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allowBlank="1" showInputMessage="1" showErrorMessage="1" promptTitle="Rate Entry" prompt="Please enter the Rate in Rupees for this item. " errorTitle="Invaid Entry" error="Only Numeric Values are allowed. " sqref="H28:H34">
      <formula1>0</formula1>
      <formula2>999999999999999</formula2>
    </dataValidation>
    <dataValidation allowBlank="1" showInputMessage="1" showErrorMessage="1" promptTitle="Item Description" prompt="Please enter Item Description in text" sqref="B19:B24 B28">
      <formula1>0</formula1>
      <formula2>0</formula2>
    </dataValidation>
    <dataValidation type="decimal" allowBlank="1" showInputMessage="1" showErrorMessage="1" promptTitle="Rate Entry" prompt="Please enter VAT charges in Rupees for this item. " errorTitle="Invaid Entry" error="Only Numeric Values are allowed. " sqref="M14:M3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G28:G34">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list" allowBlank="1" showErrorMessage="1" sqref="K13:K34">
      <formula1>"Partial Conversion,Full Conversion"</formula1>
      <formula2>0</formula2>
    </dataValidation>
    <dataValidation allowBlank="1" showInputMessage="1" showErrorMessage="1" promptTitle="Addition / Deduction" prompt="Please Choose the correct One" sqref="J13:J34">
      <formula1>0</formula1>
      <formula2>0</formula2>
    </dataValidation>
    <dataValidation type="list" showErrorMessage="1" sqref="I13:I34">
      <formula1>"Excess(+),Less(-)"</formula1>
      <formula2>0</formula2>
    </dataValidation>
    <dataValidation allowBlank="1" showInputMessage="1" showErrorMessage="1" promptTitle="Itemcode/Make" prompt="Please enter text" sqref="C13:C3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4">
      <formula1>0</formula1>
      <formula2>999999999999999</formula2>
    </dataValidation>
    <dataValidation allowBlank="1" showInputMessage="1" showErrorMessage="1" promptTitle="Units" prompt="Please enter Units in text" sqref="E13:E34">
      <formula1>0</formula1>
      <formula2>0</formula2>
    </dataValidation>
    <dataValidation type="decimal" allowBlank="1" showInputMessage="1" showErrorMessage="1" promptTitle="Quantity" prompt="Please enter the Quantity for this item. " errorTitle="Invalid Entry" error="Only Numeric Values are allowed. " sqref="F13:F34 D13:D34">
      <formula1>0</formula1>
      <formula2>999999999999999</formula2>
    </dataValidation>
    <dataValidation type="list" allowBlank="1" showInputMessage="1" showErrorMessage="1" sqref="L13:L34">
      <formula1>"INR"</formula1>
    </dataValidation>
    <dataValidation type="decimal" allowBlank="1" showErrorMessage="1" errorTitle="Invalid Entry" error="Only Numeric Values are allowed. " sqref="A13:A34">
      <formula1>0</formula1>
      <formula2>999999999999999</formula2>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09" t="s">
        <v>64</v>
      </c>
      <c r="F6" s="109"/>
      <c r="G6" s="109"/>
      <c r="H6" s="109"/>
      <c r="I6" s="109"/>
      <c r="J6" s="109"/>
      <c r="K6" s="109"/>
    </row>
    <row r="7" spans="5:11" ht="15">
      <c r="E7" s="110"/>
      <c r="F7" s="110"/>
      <c r="G7" s="110"/>
      <c r="H7" s="110"/>
      <c r="I7" s="110"/>
      <c r="J7" s="110"/>
      <c r="K7" s="110"/>
    </row>
    <row r="8" spans="5:11" ht="15">
      <c r="E8" s="110"/>
      <c r="F8" s="110"/>
      <c r="G8" s="110"/>
      <c r="H8" s="110"/>
      <c r="I8" s="110"/>
      <c r="J8" s="110"/>
      <c r="K8" s="110"/>
    </row>
    <row r="9" spans="5:11" ht="15">
      <c r="E9" s="110"/>
      <c r="F9" s="110"/>
      <c r="G9" s="110"/>
      <c r="H9" s="110"/>
      <c r="I9" s="110"/>
      <c r="J9" s="110"/>
      <c r="K9" s="110"/>
    </row>
    <row r="10" spans="5:11" ht="15">
      <c r="E10" s="110"/>
      <c r="F10" s="110"/>
      <c r="G10" s="110"/>
      <c r="H10" s="110"/>
      <c r="I10" s="110"/>
      <c r="J10" s="110"/>
      <c r="K10" s="110"/>
    </row>
    <row r="11" spans="5:11" ht="15">
      <c r="E11" s="110"/>
      <c r="F11" s="110"/>
      <c r="G11" s="110"/>
      <c r="H11" s="110"/>
      <c r="I11" s="110"/>
      <c r="J11" s="110"/>
      <c r="K11" s="110"/>
    </row>
    <row r="12" spans="5:11" ht="15">
      <c r="E12" s="110"/>
      <c r="F12" s="110"/>
      <c r="G12" s="110"/>
      <c r="H12" s="110"/>
      <c r="I12" s="110"/>
      <c r="J12" s="110"/>
      <c r="K12" s="110"/>
    </row>
    <row r="13" spans="5:11" ht="15">
      <c r="E13" s="110"/>
      <c r="F13" s="110"/>
      <c r="G13" s="110"/>
      <c r="H13" s="110"/>
      <c r="I13" s="110"/>
      <c r="J13" s="110"/>
      <c r="K13" s="110"/>
    </row>
    <row r="14" spans="5:11" ht="15">
      <c r="E14" s="110"/>
      <c r="F14" s="110"/>
      <c r="G14" s="110"/>
      <c r="H14" s="110"/>
      <c r="I14" s="110"/>
      <c r="J14" s="110"/>
      <c r="K14" s="11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2022-06-22T09:44:45Z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