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<sst xmlns="http://schemas.openxmlformats.org/spreadsheetml/2006/main" count="152" uniqueCount="77">
  <si>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</si>
  <si>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</si>
  <si>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</si>
  <si>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</si>
  <si>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</si>
  <si>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</si>
  <si>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</si>
  <si>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</si>
  <si>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</si>
  <si>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</si>
  <si>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</si>
  <si>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</si>
  <si>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</si>
  <si>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</si>
  <si>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</si>
  <si>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</si>
  <si>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</si>
  <si>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</si>
  <si>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</si>
  <si>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</si>
  <si>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</si>
  <si>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</si>
  <si>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</si>
  <si>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</si>
  <si>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</si>
  <si>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</si>
  <si>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</si>
  <si>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</si>
  <si>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</si>
  <si>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</si>
  <si>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</si>
  <si>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</si>
  <si>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</si>
  <si>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</si>
  <si>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</si>
  <si>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</si>
  <si>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</si>
  <si>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</si>
  <si>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</si>
  <si>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</si>
  <si>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</si>
  <si>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</si>
  <si>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</si>
  <si>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</si>
  <si>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</si>
  <si>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</si>
  <si>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</si>
  <si>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</si>
  <si>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</si>
  <si>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</si>
  <si>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</si>
  <si>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</si>
  <si>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</si>
  <si>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</si>
  <si>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</si>
  <si>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</si>
  <si>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</si>
  <si>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</si>
  <si>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</si>
  <si>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</si>
  <si>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</si>
  <si>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</si>
  <si>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</si>
  <si>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</si>
  <si>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</si>
  <si>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</si>
  <si>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</si>
  <si>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r>
      <t>Supply,Installation,Testing &amp; Commisionioning (SITC) of Out door CPRI certified cubical Feeder pilal with EC grade Al busbar  capacity 630 Amp 100% neutral  suitable &gt;25kA for 3 sec for fault level, compatiable for following incomming &amp; outgoing. Custum built self fabricated out of 16 SWG ,CRCA sheet Foot mounted type Panel Furnished with siemen gray shade powder coated paint after necessary pre treatment fully dust &amp; vermin proof . Copper Wire , Lugs and Hardware EC Grade Al Busbar 630A Three Phase and Neutral &amp; InsulatingMaterial Engineering and Labor Charges. Panel Size :( H-,W-,D-)mm.</t>
    </r>
    <r>
      <rPr>
        <b/>
        <sz val="11"/>
        <rFont val="Times New Roman"/>
        <family val="1"/>
      </rPr>
      <t>Incomer detail</t>
    </r>
    <r>
      <rPr>
        <sz val="11"/>
        <rFont val="Times New Roman"/>
        <family val="1"/>
      </rPr>
      <t xml:space="preserve"> -SFU-630 Amp,TPN 2 Nos  &amp; 6Nos-HRC fuse, Incomer Al Busbar capacity 630 Amp.</t>
    </r>
    <r>
      <rPr>
        <b/>
        <sz val="11"/>
        <rFont val="Times New Roman"/>
        <family val="1"/>
      </rPr>
      <t>Outgoing Details</t>
    </r>
    <r>
      <rPr>
        <sz val="11"/>
        <rFont val="Times New Roman"/>
        <family val="1"/>
      </rPr>
      <t xml:space="preserve">-TP MCCB-400 Amp,4 Nos . </t>
    </r>
    <r>
      <rPr>
        <b/>
        <sz val="11"/>
        <rFont val="Times New Roman"/>
        <family val="1"/>
      </rPr>
      <t>Make-L&amp;T /ABB /GE /SCHNEIDER /SIEMENS</t>
    </r>
    <r>
      <rPr>
        <sz val="11"/>
        <rFont val="Times New Roman"/>
        <family val="1"/>
      </rPr>
      <t xml:space="preserve"> with sufficient capacity outgoing Al  busbar.</t>
    </r>
  </si>
  <si>
    <t>Earthing with G.I. earth pipe 4.5 metre long, 40 mm dia including accessories, and providing masonry enclosure with cover plate having locking arrangement and watering pipe etc</t>
  </si>
  <si>
    <t>Supplying and laying 25 mm X 5 mm G.I strip at 0.50 metre below ground as strip earth electrode, including connection/ terminating with G.I. nut, bolt, spring, washer etc. as required. (Jointing shall be done by overlapping and with 2 sets of G.I. nut bolt &amp; spring washer spaced at 50mm)</t>
  </si>
  <si>
    <t>Supply , Construction ,Plaster &amp; Masionary work of 2 No  Pedestal fondaion size-3X1X5 Feet for mounting of Feeder Pilar.</t>
  </si>
  <si>
    <t>Lot</t>
  </si>
  <si>
    <t>nos.</t>
  </si>
  <si>
    <t>Mtr</t>
  </si>
  <si>
    <t>Job</t>
  </si>
  <si>
    <t>Name of Work: Supply,Installation,Testing and Commisiononing of Cubical outdoor  LT Panel and Earthing Works in the Metallurgical Engineering Department IIT(BHU)</t>
  </si>
  <si>
    <t xml:space="preserve">Contract No:   IIT(BHU)/IWD/ Dated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</si>
</sst>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8">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1"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0" fillId="0" borderId="22" xfId="57" applyFont="1" applyBorder="1" applyAlignment="1">
      <alignment horizontal="left" vertical="top" wrapText="1"/>
      <protection/>
    </xf>
    <xf numFmtId="0" fontId="40" fillId="0" borderId="22" xfId="0" applyFont="1" applyBorder="1" applyAlignment="1">
      <alignment horizontal="justify" vertical="top" wrapText="1"/>
    </xf>
    <xf numFmtId="0" fontId="60" fillId="0" borderId="22" xfId="0" applyFont="1" applyBorder="1" applyAlignment="1">
      <alignment vertical="top" wrapText="1"/>
    </xf>
    <xf numFmtId="0" fontId="4" fillId="0" borderId="22" xfId="0" applyFont="1" applyBorder="1" applyAlignment="1">
      <alignment horizontal="center" vertical="center" wrapText="1"/>
    </xf>
    <xf numFmtId="2" fontId="4" fillId="0" borderId="22" xfId="44" applyNumberFormat="1" applyFont="1" applyBorder="1" applyAlignment="1">
      <alignment horizontal="center" vertical="center" wrapText="1"/>
    </xf>
    <xf numFmtId="0" fontId="4" fillId="0" borderId="22" xfId="0" applyFont="1" applyBorder="1" applyAlignment="1">
      <alignment horizontal="justify"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zoomScale="70" zoomScaleNormal="70" zoomScalePageLayoutView="0" workbookViewId="0" topLeftCell="A1">
      <selection activeCell="BE11" sqref="BE11"/>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6" t="str">
        <f>B2&amp;" BoQ"</f>
        <v>Percentage BoQ</v>
      </c>
      <c r="B1" s="76"/>
      <c r="C1" s="76"/>
      <c r="D1" s="76"/>
      <c r="E1" s="76"/>
      <c r="F1" s="76"/>
      <c r="G1" s="76"/>
      <c r="H1" s="76"/>
      <c r="I1" s="76"/>
      <c r="J1" s="76"/>
      <c r="K1" s="76"/>
      <c r="L1" s="76"/>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7" t="s">
        <v>56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6" customHeight="1">
      <c r="A5" s="77" t="s">
        <v>75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27" customHeight="1">
      <c r="A6" s="77" t="s">
        <v>76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13.5"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4.75">
      <c r="A8" s="11" t="s">
        <v>54</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13.5">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57</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58</v>
      </c>
      <c r="IC13" s="38" t="s">
        <v>34</v>
      </c>
      <c r="IE13" s="39"/>
      <c r="IF13" s="39" t="s">
        <v>35</v>
      </c>
      <c r="IG13" s="39" t="s">
        <v>36</v>
      </c>
      <c r="IH13" s="39">
        <v>10</v>
      </c>
      <c r="II13" s="39" t="s">
        <v>37</v>
      </c>
    </row>
    <row r="14" spans="1:243" s="38" customFormat="1" ht="132" customHeight="1">
      <c r="A14" s="22">
        <v>1</v>
      </c>
      <c r="B14" s="82" t="s">
        <v>67</v>
      </c>
      <c r="C14" s="24" t="s">
        <v>38</v>
      </c>
      <c r="D14" s="85">
        <v>1</v>
      </c>
      <c r="E14" s="85" t="s">
        <v>71</v>
      </c>
      <c r="F14" s="86">
        <v>485000</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485000</v>
      </c>
      <c r="BB14" s="48">
        <f>BA14+SUM(N14:AZ14)</f>
        <v>485000</v>
      </c>
      <c r="BC14" s="37" t="str">
        <f>SpellNumber(L14,BB14)</f>
        <v>INR  Four Lakh Eighty Five Thousand    Only</v>
      </c>
      <c r="IA14" s="38">
        <v>1</v>
      </c>
      <c r="IB14" s="73" t="s">
        <v>63</v>
      </c>
      <c r="IC14" s="38" t="s">
        <v>38</v>
      </c>
      <c r="ID14" s="38">
        <v>1446</v>
      </c>
      <c r="IE14" s="39" t="s">
        <v>59</v>
      </c>
      <c r="IF14" s="39" t="s">
        <v>42</v>
      </c>
      <c r="IG14" s="39" t="s">
        <v>36</v>
      </c>
      <c r="IH14" s="39">
        <v>123.223</v>
      </c>
      <c r="II14" s="39" t="s">
        <v>39</v>
      </c>
    </row>
    <row r="15" spans="1:243" s="38" customFormat="1" ht="51" customHeight="1">
      <c r="A15" s="22">
        <v>2</v>
      </c>
      <c r="B15" s="83" t="s">
        <v>68</v>
      </c>
      <c r="C15" s="24" t="s">
        <v>43</v>
      </c>
      <c r="D15" s="85">
        <v>1</v>
      </c>
      <c r="E15" s="87" t="s">
        <v>72</v>
      </c>
      <c r="F15" s="86">
        <v>5308</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5308</v>
      </c>
      <c r="BB15" s="48">
        <f>BA15+SUM(N15:AZ15)</f>
        <v>5308</v>
      </c>
      <c r="BC15" s="37" t="str">
        <f>SpellNumber(L15,BB15)</f>
        <v>INR  Five Thousand Three Hundred &amp; Eight  Only</v>
      </c>
      <c r="IA15" s="38">
        <v>2</v>
      </c>
      <c r="IB15" s="73" t="s">
        <v>64</v>
      </c>
      <c r="IC15" s="38" t="s">
        <v>43</v>
      </c>
      <c r="ID15" s="38">
        <v>482</v>
      </c>
      <c r="IE15" s="39" t="s">
        <v>59</v>
      </c>
      <c r="IF15" s="39" t="s">
        <v>44</v>
      </c>
      <c r="IG15" s="39" t="s">
        <v>45</v>
      </c>
      <c r="IH15" s="39">
        <v>213</v>
      </c>
      <c r="II15" s="39" t="s">
        <v>39</v>
      </c>
    </row>
    <row r="16" spans="1:243" s="38" customFormat="1" ht="67.5" customHeight="1">
      <c r="A16" s="22">
        <v>3</v>
      </c>
      <c r="B16" s="84" t="s">
        <v>69</v>
      </c>
      <c r="C16" s="24" t="s">
        <v>46</v>
      </c>
      <c r="D16" s="85">
        <v>10</v>
      </c>
      <c r="E16" s="87" t="s">
        <v>73</v>
      </c>
      <c r="F16" s="86">
        <v>131</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1310</v>
      </c>
      <c r="BB16" s="48">
        <f>BA16+SUM(N16:AZ16)</f>
        <v>1310</v>
      </c>
      <c r="BC16" s="37" t="str">
        <f>SpellNumber(L16,BB16)</f>
        <v>INR  One Thousand Three Hundred &amp; Ten  Only</v>
      </c>
      <c r="IA16" s="38">
        <v>3</v>
      </c>
      <c r="IB16" s="73" t="s">
        <v>65</v>
      </c>
      <c r="IC16" s="38" t="s">
        <v>46</v>
      </c>
      <c r="ID16" s="38">
        <v>241</v>
      </c>
      <c r="IE16" s="39" t="s">
        <v>59</v>
      </c>
      <c r="IF16" s="39" t="s">
        <v>35</v>
      </c>
      <c r="IG16" s="39" t="s">
        <v>47</v>
      </c>
      <c r="IH16" s="39">
        <v>10</v>
      </c>
      <c r="II16" s="39" t="s">
        <v>39</v>
      </c>
    </row>
    <row r="17" spans="1:243" s="38" customFormat="1" ht="40.5" customHeight="1">
      <c r="A17" s="22">
        <v>4</v>
      </c>
      <c r="B17" s="84" t="s">
        <v>70</v>
      </c>
      <c r="C17" s="24" t="s">
        <v>48</v>
      </c>
      <c r="D17" s="85">
        <v>1</v>
      </c>
      <c r="E17" s="87" t="s">
        <v>74</v>
      </c>
      <c r="F17" s="86">
        <v>8000</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8000</v>
      </c>
      <c r="BB17" s="48">
        <f>BA17+SUM(N17:AZ17)</f>
        <v>8000</v>
      </c>
      <c r="BC17" s="37" t="str">
        <f>SpellNumber(L17,BB17)</f>
        <v>INR  Eight Thousand    Only</v>
      </c>
      <c r="IA17" s="38">
        <v>4</v>
      </c>
      <c r="IB17" s="73" t="s">
        <v>66</v>
      </c>
      <c r="IC17" s="38" t="s">
        <v>48</v>
      </c>
      <c r="ID17" s="38">
        <v>241</v>
      </c>
      <c r="IE17" s="39" t="s">
        <v>59</v>
      </c>
      <c r="IF17" s="39" t="s">
        <v>49</v>
      </c>
      <c r="IG17" s="39" t="s">
        <v>50</v>
      </c>
      <c r="IH17" s="39">
        <v>10</v>
      </c>
      <c r="II17" s="39" t="s">
        <v>39</v>
      </c>
    </row>
    <row r="18" spans="1:243" s="38" customFormat="1" ht="48" customHeight="1">
      <c r="A18" s="49" t="s">
        <v>60</v>
      </c>
      <c r="B18" s="50"/>
      <c r="C18" s="51"/>
      <c r="D18" s="52"/>
      <c r="E18" s="52"/>
      <c r="F18" s="52"/>
      <c r="G18" s="52"/>
      <c r="H18" s="53"/>
      <c r="I18" s="53"/>
      <c r="J18" s="53"/>
      <c r="K18" s="53"/>
      <c r="L18" s="54"/>
      <c r="BA18" s="55">
        <f>SUM(BA13:BA17)</f>
        <v>499618</v>
      </c>
      <c r="BB18" s="56">
        <f>SUM(BB13:BB17)</f>
        <v>499618</v>
      </c>
      <c r="BC18" s="37" t="str">
        <f>SpellNumber($E$2,BB18)</f>
        <v>INR  Four Lakh Ninety Nine Thousand Six Hundred &amp; Eighteen  Only</v>
      </c>
      <c r="IE18" s="39">
        <v>4</v>
      </c>
      <c r="IF18" s="39" t="s">
        <v>44</v>
      </c>
      <c r="IG18" s="39" t="s">
        <v>51</v>
      </c>
      <c r="IH18" s="39">
        <v>10</v>
      </c>
      <c r="II18" s="39" t="s">
        <v>39</v>
      </c>
    </row>
    <row r="19" spans="1:243" s="65" customFormat="1" ht="18">
      <c r="A19" s="50" t="s">
        <v>61</v>
      </c>
      <c r="B19" s="57"/>
      <c r="C19" s="58"/>
      <c r="D19" s="59"/>
      <c r="E19" s="71" t="s">
        <v>53</v>
      </c>
      <c r="F19" s="72"/>
      <c r="G19" s="60"/>
      <c r="H19" s="61"/>
      <c r="I19" s="61"/>
      <c r="J19" s="61"/>
      <c r="K19" s="62"/>
      <c r="L19" s="63"/>
      <c r="M19" s="64"/>
      <c r="O19" s="38"/>
      <c r="P19" s="38"/>
      <c r="Q19" s="38"/>
      <c r="R19" s="38"/>
      <c r="S19" s="38"/>
      <c r="BA19" s="66">
        <f>IF(ISBLANK(F19),0,IF(E19="Excess (+)",ROUND(BA18+(BA18*F19),2),IF(E19="Less (-)",ROUND(BA18+(BA18*F19*(-1)),2),IF(E19="At Par",BA18,0))))</f>
        <v>0</v>
      </c>
      <c r="BB19" s="67">
        <f>ROUND(BA19,0)</f>
        <v>0</v>
      </c>
      <c r="BC19" s="37" t="str">
        <f>SpellNumber($E$2,BB19)</f>
        <v>INR Zero Only</v>
      </c>
      <c r="IE19" s="68"/>
      <c r="IF19" s="68"/>
      <c r="IG19" s="68"/>
      <c r="IH19" s="68"/>
      <c r="II19" s="68"/>
    </row>
    <row r="20" spans="1:243" s="65" customFormat="1" ht="18">
      <c r="A20" s="49" t="s">
        <v>62</v>
      </c>
      <c r="B20" s="49"/>
      <c r="C20" s="75" t="str">
        <f>SpellNumber($E$2,BB19)</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68"/>
      <c r="IF20" s="68"/>
      <c r="IG20" s="68"/>
      <c r="IH20" s="68"/>
      <c r="II20" s="68"/>
    </row>
    <row r="22" ht="15"/>
  </sheetData>
  <sheetProtection password="EEC8" sheet="1"/>
  <mergeCells count="8">
    <mergeCell ref="A9:BC9"/>
    <mergeCell ref="C20:BC20"/>
    <mergeCell ref="A1:L1"/>
    <mergeCell ref="A4:BC4"/>
    <mergeCell ref="A5:BC5"/>
    <mergeCell ref="A6:BC6"/>
    <mergeCell ref="A7:BC7"/>
    <mergeCell ref="B8:BC8"/>
  </mergeCells>
  <dataValidations count="19">
    <dataValidation type="list" allowBlank="1" showErrorMessage="1" sqref="E1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K13:K17">
      <formula1>"Partial Conversion,Full Conversion"</formula1>
      <formula2>0</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L13:L17">
      <formula1>"INR"</formula1>
    </dataValidation>
    <dataValidation type="decimal" allowBlank="1" showErrorMessage="1" errorTitle="Invalid Entry" error="Only Numeric Values are allowed. " sqref="A13:A1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0" t="s">
        <v>52</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2022-08-22T09:49:36Z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