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<sst xmlns="http://schemas.openxmlformats.org/spreadsheetml/2006/main" count="116" uniqueCount="58">
  <si>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</si>
  <si>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</si>
  <si>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</si>
  <si>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</si>
  <si>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</si>
  <si>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</si>
  <si>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</si>
  <si>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</si>
  <si>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</si>
  <si>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</si>
  <si>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</si>
  <si>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</si>
  <si>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</si>
  <si>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</si>
  <si>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</si>
  <si>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</si>
  <si>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</si>
  <si>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</si>
  <si>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</si>
  <si>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</si>
  <si>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</si>
  <si>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</si>
  <si>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</si>
  <si>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</si>
  <si>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</si>
  <si>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</si>
  <si>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</si>
  <si>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</si>
  <si>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</si>
  <si>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</si>
  <si>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</si>
  <si>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</si>
  <si>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</si>
  <si>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</si>
  <si>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</si>
  <si>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</si>
  <si>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</si>
  <si>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</si>
  <si>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</si>
  <si>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</si>
  <si>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</si>
  <si>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</si>
  <si>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</si>
  <si>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</si>
  <si>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</si>
  <si>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</si>
  <si>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</si>
  <si>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</si>
  <si>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</si>
  <si>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</si>
  <si>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</si>
  <si>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</si>
  <si>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Total in Figures</t>
  </si>
  <si>
    <t>Quoted Rate in Figures</t>
  </si>
  <si>
    <t>Quoted Rate in Words</t>
  </si>
  <si>
    <t>Name of Work: BOQ for Supply,Installation,Testing ,Fixing,and Mounting of LED Flood Light  on existing High Mast Lighting Pole in the Gymkhana Ground IIT(BHU)</t>
  </si>
  <si>
    <t xml:space="preserve">Supply,Installation,Testing ,Fixing,and Mounting of LED Flood Light fixture on existing High Mast Lighting Pole height-21 to 25 Meter in the Gymkhana Ground including all accessries &amp; wiring works. Minimum wattage rating-900W to1000W suitable for stadium lighting,Lighting lumen  output not less than 112500 lumens,System Efficacy not less than  -125 lm/Watt with beam angle, the luminaire shall  have a CRI&gt;70,CCT 5700K to 6000K,IP/IK- 66/08 .The luminaire is made of Die casting Aluminium ADC1 housing,Powder painting RAL9007 and anti dust exposed lense, Surge Protection internal 4 KV &amp; external 10 to15 KV.Input voltage range 140-170 V,  P.F&gt;0.95,THD&lt;10%,Wind force IEC/GB Standared, area&lt;0.4 sqm.Salt spray test 1000hrs.Safety &amp; service class-1.Replaceable Driver Burning Hour 50Khrs L70B50@Ta35C outdoor,CB/CE,RoHS Compliance, Life class -50000 hrs, Lumen efficacy @ L70,Toughened Glass quality- IK07, Protection Class-IP66, Luminaire &amp; Driver should be BIS certified, in house NABL.i/c connection with 1.5 sqmm FRLS PVC insulated Copper conductor single core cable and earthing etc. Make-Philipse/ Wipro/Crompton/ Bajaj/Havells/Ventura
</t>
  </si>
  <si>
    <t>Contract No:  IIT(BHU)/IWD/ET-09/2022-23/883 Dated 08.09.2022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</si>
</sst>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4"/>
      <name val="Times New Roman"/>
      <family val="1"/>
    </font>
    <font>
      <sz val="14"/>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80"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80"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25" fillId="0" borderId="21" xfId="0" applyFont="1" applyFill="1" applyBorder="1" applyAlignment="1">
      <alignment horizontal="justify" vertical="top" wrapText="1"/>
    </xf>
    <xf numFmtId="2" fontId="27" fillId="0" borderId="13" xfId="57" applyNumberFormat="1" applyFont="1" applyFill="1" applyBorder="1" applyAlignment="1" applyProtection="1">
      <alignment horizontal="right" vertical="top"/>
      <protection locked="0"/>
    </xf>
    <xf numFmtId="2" fontId="27" fillId="0" borderId="13" xfId="57" applyNumberFormat="1" applyFont="1" applyFill="1" applyBorder="1" applyAlignment="1" applyProtection="1">
      <alignment horizontal="right" vertical="top"/>
      <protection/>
    </xf>
    <xf numFmtId="2" fontId="26" fillId="0" borderId="13" xfId="60" applyNumberFormat="1" applyFont="1" applyFill="1" applyBorder="1" applyAlignment="1">
      <alignment vertical="top"/>
      <protection/>
    </xf>
    <xf numFmtId="2" fontId="26" fillId="0" borderId="13" xfId="57" applyNumberFormat="1" applyFont="1" applyFill="1" applyBorder="1" applyAlignment="1">
      <alignment vertical="top"/>
      <protection/>
    </xf>
    <xf numFmtId="2" fontId="27" fillId="0" borderId="13" xfId="57" applyNumberFormat="1" applyFont="1" applyFill="1" applyBorder="1" applyAlignment="1" applyProtection="1">
      <alignment horizontal="left" vertical="top"/>
      <protection locked="0"/>
    </xf>
    <xf numFmtId="2" fontId="27" fillId="33" borderId="14" xfId="57" applyNumberFormat="1" applyFont="1" applyFill="1" applyBorder="1" applyAlignment="1" applyProtection="1">
      <alignment horizontal="right" vertical="top"/>
      <protection locked="0"/>
    </xf>
    <xf numFmtId="2" fontId="27" fillId="0" borderId="11" xfId="57" applyNumberFormat="1" applyFont="1" applyFill="1" applyBorder="1" applyAlignment="1" applyProtection="1">
      <alignment horizontal="center" vertical="top" wrapText="1"/>
      <protection locked="0"/>
    </xf>
    <xf numFmtId="2" fontId="27" fillId="0" borderId="13" xfId="57" applyNumberFormat="1" applyFont="1" applyFill="1" applyBorder="1" applyAlignment="1" applyProtection="1">
      <alignment horizontal="center" vertical="top" wrapText="1"/>
      <protection locked="0"/>
    </xf>
    <xf numFmtId="2" fontId="27" fillId="0" borderId="16" xfId="60" applyNumberFormat="1" applyFont="1" applyFill="1" applyBorder="1" applyAlignment="1">
      <alignment horizontal="right" vertical="top"/>
      <protection/>
    </xf>
    <xf numFmtId="2" fontId="27" fillId="0" borderId="16" xfId="59" applyNumberFormat="1" applyFont="1" applyFill="1" applyBorder="1" applyAlignment="1">
      <alignment horizontal="right" vertical="top"/>
      <protection/>
    </xf>
    <xf numFmtId="0" fontId="26" fillId="0" borderId="13" xfId="60" applyNumberFormat="1" applyFont="1" applyFill="1" applyBorder="1" applyAlignment="1">
      <alignment vertical="top" wrapText="1"/>
      <protection/>
    </xf>
    <xf numFmtId="0" fontId="24" fillId="0" borderId="21" xfId="0" applyFont="1" applyFill="1" applyBorder="1" applyAlignment="1">
      <alignment horizontal="center" vertical="center" wrapText="1"/>
    </xf>
    <xf numFmtId="2" fontId="24" fillId="0" borderId="21" xfId="44" applyNumberFormat="1" applyFont="1" applyFill="1" applyBorder="1" applyAlignment="1">
      <alignment horizontal="center" vertical="center" wrapText="1"/>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4">
      <selection activeCell="BD10" sqref="BD10"/>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9" t="str">
        <f>B2&amp;" BoQ"</f>
        <v>Percentage BoQ</v>
      </c>
      <c r="B1" s="79"/>
      <c r="C1" s="79"/>
      <c r="D1" s="79"/>
      <c r="E1" s="79"/>
      <c r="F1" s="79"/>
      <c r="G1" s="79"/>
      <c r="H1" s="79"/>
      <c r="I1" s="79"/>
      <c r="J1" s="79"/>
      <c r="K1" s="79"/>
      <c r="L1" s="79"/>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0" t="s">
        <v>49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6" customHeight="1">
      <c r="A5" s="80" t="s">
        <v>55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27" customHeight="1">
      <c r="A6" s="80" t="s">
        <v>57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15"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60">
      <c r="A8" s="11" t="s">
        <v>47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15">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51</v>
      </c>
      <c r="IC13" s="38" t="s">
        <v>34</v>
      </c>
      <c r="IE13" s="39"/>
      <c r="IF13" s="39" t="s">
        <v>35</v>
      </c>
      <c r="IG13" s="39" t="s">
        <v>36</v>
      </c>
      <c r="IH13" s="39">
        <v>10</v>
      </c>
      <c r="II13" s="39" t="s">
        <v>37</v>
      </c>
    </row>
    <row r="14" spans="1:243" s="38" customFormat="1" ht="291" customHeight="1">
      <c r="A14" s="22">
        <v>1</v>
      </c>
      <c r="B14" s="63" t="s">
        <v>56</v>
      </c>
      <c r="C14" s="24" t="s">
        <v>38</v>
      </c>
      <c r="D14" s="75">
        <v>60</v>
      </c>
      <c r="E14" s="75" t="s">
        <v>39</v>
      </c>
      <c r="F14" s="76">
        <v>90625</v>
      </c>
      <c r="G14" s="64"/>
      <c r="H14" s="65"/>
      <c r="I14" s="66" t="s">
        <v>40</v>
      </c>
      <c r="J14" s="67">
        <f>IF(I14="Less(-)",-1,1)</f>
        <v>1</v>
      </c>
      <c r="K14" s="68" t="s">
        <v>41</v>
      </c>
      <c r="L14" s="68" t="s">
        <v>4</v>
      </c>
      <c r="M14" s="69"/>
      <c r="N14" s="64"/>
      <c r="O14" s="64"/>
      <c r="P14" s="70"/>
      <c r="Q14" s="64"/>
      <c r="R14" s="64"/>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2">
        <f>total_amount_ba($B$2,$D$2,D14,F14,J14,K14,M14)</f>
        <v>5437500</v>
      </c>
      <c r="BB14" s="73">
        <f>BA14+SUM(N14:AZ14)</f>
        <v>5437500</v>
      </c>
      <c r="BC14" s="74" t="str">
        <f>SpellNumber(L14,BB14)</f>
        <v>INR  Fifty Four Lakh Thirty Seven Thousand Five Hundred    Only</v>
      </c>
      <c r="IA14" s="38">
        <v>1</v>
      </c>
      <c r="IB14" s="62" t="s">
        <v>56</v>
      </c>
      <c r="IC14" s="38" t="s">
        <v>38</v>
      </c>
      <c r="ID14" s="38">
        <v>60</v>
      </c>
      <c r="IE14" s="39" t="s">
        <v>39</v>
      </c>
      <c r="IF14" s="39" t="s">
        <v>42</v>
      </c>
      <c r="IG14" s="39" t="s">
        <v>36</v>
      </c>
      <c r="IH14" s="39">
        <v>123.223</v>
      </c>
      <c r="II14" s="39" t="s">
        <v>39</v>
      </c>
    </row>
    <row r="15" spans="1:243" s="38" customFormat="1" ht="48" customHeight="1">
      <c r="A15" s="40" t="s">
        <v>52</v>
      </c>
      <c r="B15" s="41"/>
      <c r="C15" s="42"/>
      <c r="D15" s="43"/>
      <c r="E15" s="43"/>
      <c r="F15" s="43"/>
      <c r="G15" s="43"/>
      <c r="H15" s="44"/>
      <c r="I15" s="44"/>
      <c r="J15" s="44"/>
      <c r="K15" s="44"/>
      <c r="L15" s="45"/>
      <c r="BA15" s="46">
        <f>SUM(BA13:BA14)</f>
        <v>5437500</v>
      </c>
      <c r="BB15" s="47">
        <f>SUM(BB13:BB14)</f>
        <v>5437500</v>
      </c>
      <c r="BC15" s="37" t="str">
        <f>SpellNumber($E$2,BB15)</f>
        <v>INR  Fifty Four Lakh Thirty Seven Thousand Five Hundred    Only</v>
      </c>
      <c r="IE15" s="39">
        <v>4</v>
      </c>
      <c r="IF15" s="39" t="s">
        <v>43</v>
      </c>
      <c r="IG15" s="39" t="s">
        <v>44</v>
      </c>
      <c r="IH15" s="39">
        <v>10</v>
      </c>
      <c r="II15" s="39" t="s">
        <v>39</v>
      </c>
    </row>
    <row r="16" spans="1:243" s="56" customFormat="1" ht="18">
      <c r="A16" s="41" t="s">
        <v>53</v>
      </c>
      <c r="B16" s="48"/>
      <c r="C16" s="49"/>
      <c r="D16" s="50"/>
      <c r="E16" s="60" t="s">
        <v>46</v>
      </c>
      <c r="F16" s="61"/>
      <c r="G16" s="51"/>
      <c r="H16" s="52"/>
      <c r="I16" s="52"/>
      <c r="J16" s="52"/>
      <c r="K16" s="53"/>
      <c r="L16" s="54"/>
      <c r="M16" s="55"/>
      <c r="O16" s="38"/>
      <c r="P16" s="38"/>
      <c r="Q16" s="38"/>
      <c r="R16" s="38"/>
      <c r="S16" s="38"/>
      <c r="BA16" s="57">
        <f>IF(ISBLANK(F16),0,IF(E16="Excess (+)",ROUND(BA15+(BA15*F16),2),IF(E16="Less (-)",ROUND(BA15+(BA15*F16*(-1)),2),IF(E16="At Par",BA15,0))))</f>
        <v>0</v>
      </c>
      <c r="BB16" s="58">
        <f>ROUND(BA16,0)</f>
        <v>0</v>
      </c>
      <c r="BC16" s="37" t="str">
        <f>SpellNumber($E$2,BB16)</f>
        <v>INR Zero Only</v>
      </c>
      <c r="IE16" s="59"/>
      <c r="IF16" s="59"/>
      <c r="IG16" s="59"/>
      <c r="IH16" s="59"/>
      <c r="II16" s="59"/>
    </row>
    <row r="17" spans="1:243" s="56" customFormat="1" ht="18">
      <c r="A17" s="40" t="s">
        <v>54</v>
      </c>
      <c r="B17" s="40"/>
      <c r="C17" s="78" t="str">
        <f>SpellNumber($E$2,BB16)</f>
        <v>INR Zero Only</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IE17" s="59"/>
      <c r="IF17" s="59"/>
      <c r="IG17" s="59"/>
      <c r="IH17" s="59"/>
      <c r="II17" s="59"/>
    </row>
    <row r="18" ht="15"/>
    <row r="19" ht="15"/>
  </sheetData>
  <sheetProtection password="EEC8" sheet="1"/>
  <mergeCells count="8">
    <mergeCell ref="A9:BC9"/>
    <mergeCell ref="C17:BC17"/>
    <mergeCell ref="A1:L1"/>
    <mergeCell ref="A4:BC4"/>
    <mergeCell ref="A5:BC5"/>
    <mergeCell ref="A6:BC6"/>
    <mergeCell ref="A7:BC7"/>
    <mergeCell ref="B8:BC8"/>
  </mergeCells>
  <dataValidations count="19">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4 L13">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45</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password="EEC8"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2022-09-09T05:36:04Z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