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80" windowHeight="8190"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<sst xmlns="http://schemas.openxmlformats.org/spreadsheetml/2006/main" count="176" uniqueCount="81">
  <si>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</si>
  <si>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</si>
  <si>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</si>
  <si>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</si>
  <si>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</si>
  <si>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</si>
  <si>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</si>
  <si>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</si>
  <si>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</si>
  <si>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</si>
  <si>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</si>
  <si>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</si>
  <si>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</si>
  <si>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</si>
  <si>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</si>
  <si>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</si>
  <si>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</si>
  <si>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</si>
  <si>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</si>
  <si>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</si>
  <si>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</si>
  <si>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</si>
  <si>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</si>
  <si>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</si>
  <si>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</si>
  <si>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</si>
  <si>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</si>
  <si>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</si>
  <si>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</si>
  <si>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</si>
  <si>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</si>
  <si>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</si>
  <si>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</si>
  <si>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</si>
  <si>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</si>
  <si>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</si>
  <si>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</si>
  <si>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</si>
  <si>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</si>
  <si>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</si>
  <si>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</si>
  <si>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</si>
  <si>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</si>
  <si>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</si>
  <si>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</si>
  <si>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</si>
  <si>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</si>
  <si>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</si>
  <si>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</si>
  <si>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</si>
  <si>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</si>
  <si>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</si>
  <si>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</si>
  <si>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</si>
  <si>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</si>
  <si>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</si>
  <si>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</si>
  <si>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</si>
  <si>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</si>
  <si>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</si>
  <si>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</si>
  <si>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</si>
  <si>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</si>
  <si>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</si>
  <si>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</si>
  <si>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</si>
  <si>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</si>
  <si>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</si>
  <si>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</si>
  <si>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</si>
  <si>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</si>
  <si>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</si>
  <si>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 xml:space="preserve">Name of Work: Providing and laying PVC pipe for storm water drain in Vivekanand Hostel, IIT(BHU)  </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</si>
  <si>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
All kinds of soil
Pipes, cables etc. exceeding 80 mm dia. but not exceeding 300 mm dia (2.10.1.2)</t>
  </si>
  <si>
    <t xml:space="preserve">Providing and fixing on wall face unplasticised Rigid PVC rain water pipes conforming to IS : 13592 Type A, including jointing with seal ring conforming to IS : 5382, leaving 10 mm gap for thermal expansion, (i) Single socketed pipes.    
110 mm diameter (12.41.2)  </t>
  </si>
  <si>
    <t>Constructing brick masonry manhole in cement mortar 1:4 ( 1 cement : 4 coarse sand ) with R.C.C. top slab with 1:1.5:3 mix (1 cement : 1.5 coarse sand (zone- III) : 3 graded stone aggregate 20 mm nominal size), foundation concrete 1:4:8 mix (1 cement : 4 coarse sand (zone- 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
Inside size 90x80 cm and 45 cm deep including C.I. cover with frame (light duty) 455x610 mm internal dimensions, total weight of cover and frame to be not less than 38 kg (weight of cover 23 kg and weight of frame 15 kg) :
With common burnt clay F.P.S. (non modular) bricks of class designation 7.5 (19.7.1.1)</t>
  </si>
  <si>
    <r>
      <t xml:space="preserve">Providing and laying 75 mm thick compacted bed of dry brick aggregate of 40 mm thick nominal size including spreading, well ramming, consolidating and grouting with jamuna sand, including finishing smooth etc. complete as per direction of Engineer-in-charge. </t>
    </r>
    <r>
      <rPr>
        <b/>
        <sz val="10"/>
        <rFont val="Times New Roman"/>
        <family val="1"/>
      </rPr>
      <t>(16.64)</t>
    </r>
  </si>
  <si>
    <t>Brick work with common burnt clay F.P.S. (non modular) bricks of class designation 7.5 in  foundation and plinth in :
Cement mortar 1:6 (1 cement : 6 coarse sand)(6.1.2)</t>
  </si>
  <si>
    <t xml:space="preserve">12 mm cement plaster of mix : 
1:6 (1 cement: 6 coarse sand) (13.4.2)    </t>
  </si>
  <si>
    <t>Meter</t>
  </si>
  <si>
    <t>Contract No:  IIT(BHU)/IWD/CT-11/2022-23/350 Dated 22.06.2022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</si>
</sst>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style="thin"/>
      <right style="thin"/>
      <top style="thin"/>
      <bottom style="hair"/>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Border="1" applyAlignment="1">
      <alignment horizontal="justify" vertical="top" wrapText="1"/>
    </xf>
    <xf numFmtId="0" fontId="25" fillId="0" borderId="23" xfId="0" applyFont="1" applyBorder="1" applyAlignment="1">
      <alignment horizontal="justify" vertical="top" wrapText="1" shrinkToFit="1"/>
    </xf>
    <xf numFmtId="0" fontId="25" fillId="0" borderId="21" xfId="0" applyFont="1" applyBorder="1" applyAlignment="1">
      <alignment horizontal="justify" vertical="top" wrapText="1"/>
    </xf>
    <xf numFmtId="2" fontId="25" fillId="0" borderId="22" xfId="0" applyNumberFormat="1" applyFont="1" applyBorder="1" applyAlignment="1">
      <alignment horizontal="right" wrapText="1"/>
    </xf>
    <xf numFmtId="2" fontId="25" fillId="0" borderId="22" xfId="0" applyNumberFormat="1" applyFont="1" applyBorder="1" applyAlignment="1">
      <alignment horizontal="right" wrapText="1" shrinkToFit="1"/>
    </xf>
    <xf numFmtId="2" fontId="25" fillId="0" borderId="21" xfId="0" applyNumberFormat="1" applyFont="1" applyBorder="1" applyAlignment="1">
      <alignment horizontal="right" wrapText="1" shrinkToFi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4"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2"/>
  <sheetViews>
    <sheetView showGridLines="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6" t="str">
        <f>B2&amp;" BoQ"</f>
        <v>Percentage BoQ</v>
      </c>
      <c r="B1" s="86"/>
      <c r="C1" s="86"/>
      <c r="D1" s="86"/>
      <c r="E1" s="86"/>
      <c r="F1" s="86"/>
      <c r="G1" s="86"/>
      <c r="H1" s="86"/>
      <c r="I1" s="86"/>
      <c r="J1" s="86"/>
      <c r="K1" s="86"/>
      <c r="L1" s="86"/>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7" t="s">
        <v>59</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6" customHeight="1">
      <c r="A5" s="87" t="s">
        <v>72</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27" customHeight="1">
      <c r="A6" s="87" t="s">
        <v>80</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15" hidden="1">
      <c r="A7" s="88" t="s">
        <v>7</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60">
      <c r="A8" s="11" t="s">
        <v>56</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15">
      <c r="A9" s="84" t="s">
        <v>8</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61</v>
      </c>
      <c r="IC13" s="38" t="s">
        <v>34</v>
      </c>
      <c r="IE13" s="39"/>
      <c r="IF13" s="39" t="s">
        <v>35</v>
      </c>
      <c r="IG13" s="39" t="s">
        <v>36</v>
      </c>
      <c r="IH13" s="39">
        <v>10</v>
      </c>
      <c r="II13" s="39" t="s">
        <v>37</v>
      </c>
    </row>
    <row r="14" spans="1:243" s="38" customFormat="1" ht="96" customHeight="1">
      <c r="A14" s="22">
        <v>1</v>
      </c>
      <c r="B14" s="78" t="s">
        <v>73</v>
      </c>
      <c r="C14" s="24" t="s">
        <v>38</v>
      </c>
      <c r="D14" s="75">
        <v>200</v>
      </c>
      <c r="E14" s="76" t="s">
        <v>79</v>
      </c>
      <c r="F14" s="81">
        <v>364.2</v>
      </c>
      <c r="G14" s="41"/>
      <c r="H14" s="42"/>
      <c r="I14" s="40" t="s">
        <v>40</v>
      </c>
      <c r="J14" s="43">
        <f aca="true" t="shared" si="0" ref="J14:J19">IF(I14="Less(-)",-1,1)</f>
        <v>1</v>
      </c>
      <c r="K14" s="44" t="s">
        <v>41</v>
      </c>
      <c r="L14" s="44" t="s">
        <v>4</v>
      </c>
      <c r="M14" s="70"/>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19">total_amount_ba($B$2,$D$2,D14,F14,J14,K14,M14)</f>
        <v>72840</v>
      </c>
      <c r="BB14" s="48">
        <f aca="true" t="shared" si="2" ref="BB14:BB19">BA14+SUM(N14:AZ14)</f>
        <v>72840</v>
      </c>
      <c r="BC14" s="37" t="str">
        <f aca="true" t="shared" si="3" ref="BC14:BC19">SpellNumber(L14,BB14)</f>
        <v>INR  Seventy Two Thousand Eight Hundred &amp; Forty  Only</v>
      </c>
      <c r="IA14" s="38">
        <v>1</v>
      </c>
      <c r="IB14" s="74" t="s">
        <v>66</v>
      </c>
      <c r="IC14" s="38" t="s">
        <v>38</v>
      </c>
      <c r="ID14" s="38">
        <v>1446</v>
      </c>
      <c r="IE14" s="39" t="s">
        <v>62</v>
      </c>
      <c r="IF14" s="39" t="s">
        <v>42</v>
      </c>
      <c r="IG14" s="39" t="s">
        <v>36</v>
      </c>
      <c r="IH14" s="39">
        <v>123.223</v>
      </c>
      <c r="II14" s="39" t="s">
        <v>39</v>
      </c>
    </row>
    <row r="15" spans="1:243" s="38" customFormat="1" ht="66" customHeight="1">
      <c r="A15" s="22">
        <v>2</v>
      </c>
      <c r="B15" s="78" t="s">
        <v>74</v>
      </c>
      <c r="C15" s="24" t="s">
        <v>43</v>
      </c>
      <c r="D15" s="75">
        <v>200</v>
      </c>
      <c r="E15" s="76" t="s">
        <v>79</v>
      </c>
      <c r="F15" s="81">
        <v>305.05</v>
      </c>
      <c r="G15" s="41"/>
      <c r="H15" s="41"/>
      <c r="I15" s="40" t="s">
        <v>40</v>
      </c>
      <c r="J15" s="43">
        <f t="shared" si="0"/>
        <v>1</v>
      </c>
      <c r="K15" s="44" t="s">
        <v>41</v>
      </c>
      <c r="L15" s="44" t="s">
        <v>4</v>
      </c>
      <c r="M15" s="71"/>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61010</v>
      </c>
      <c r="BB15" s="48">
        <f t="shared" si="2"/>
        <v>61010</v>
      </c>
      <c r="BC15" s="37" t="str">
        <f t="shared" si="3"/>
        <v>INR  Sixty One Thousand  &amp;Ten  Only</v>
      </c>
      <c r="IA15" s="38">
        <v>2</v>
      </c>
      <c r="IB15" s="74" t="s">
        <v>67</v>
      </c>
      <c r="IC15" s="38" t="s">
        <v>43</v>
      </c>
      <c r="ID15" s="38">
        <v>482</v>
      </c>
      <c r="IE15" s="39" t="s">
        <v>62</v>
      </c>
      <c r="IF15" s="39" t="s">
        <v>44</v>
      </c>
      <c r="IG15" s="39" t="s">
        <v>45</v>
      </c>
      <c r="IH15" s="39">
        <v>213</v>
      </c>
      <c r="II15" s="39" t="s">
        <v>39</v>
      </c>
    </row>
    <row r="16" spans="1:243" s="38" customFormat="1" ht="147" customHeight="1">
      <c r="A16" s="22">
        <v>3</v>
      </c>
      <c r="B16" s="79" t="s">
        <v>75</v>
      </c>
      <c r="C16" s="24" t="s">
        <v>46</v>
      </c>
      <c r="D16" s="75">
        <v>6</v>
      </c>
      <c r="E16" s="76" t="s">
        <v>39</v>
      </c>
      <c r="F16" s="82">
        <v>10905.05</v>
      </c>
      <c r="G16" s="41"/>
      <c r="H16" s="41"/>
      <c r="I16" s="40" t="s">
        <v>40</v>
      </c>
      <c r="J16" s="43">
        <f t="shared" si="0"/>
        <v>1</v>
      </c>
      <c r="K16" s="44" t="s">
        <v>41</v>
      </c>
      <c r="L16" s="44" t="s">
        <v>4</v>
      </c>
      <c r="M16" s="71"/>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65430.3</v>
      </c>
      <c r="BB16" s="48">
        <f t="shared" si="2"/>
        <v>65430.3</v>
      </c>
      <c r="BC16" s="37" t="str">
        <f t="shared" si="3"/>
        <v>INR  Sixty Five Thousand Four Hundred &amp; Thirty  and Paise Thirty Only</v>
      </c>
      <c r="IA16" s="38">
        <v>3</v>
      </c>
      <c r="IB16" s="74" t="s">
        <v>68</v>
      </c>
      <c r="IC16" s="38" t="s">
        <v>46</v>
      </c>
      <c r="ID16" s="38">
        <v>241</v>
      </c>
      <c r="IE16" s="39" t="s">
        <v>62</v>
      </c>
      <c r="IF16" s="39" t="s">
        <v>35</v>
      </c>
      <c r="IG16" s="39" t="s">
        <v>47</v>
      </c>
      <c r="IH16" s="39">
        <v>10</v>
      </c>
      <c r="II16" s="39" t="s">
        <v>39</v>
      </c>
    </row>
    <row r="17" spans="1:243" s="38" customFormat="1" ht="51" customHeight="1">
      <c r="A17" s="22">
        <v>4</v>
      </c>
      <c r="B17" s="80" t="s">
        <v>76</v>
      </c>
      <c r="C17" s="24" t="s">
        <v>48</v>
      </c>
      <c r="D17" s="75">
        <v>90</v>
      </c>
      <c r="E17" s="76" t="s">
        <v>58</v>
      </c>
      <c r="F17" s="83">
        <v>176.7</v>
      </c>
      <c r="G17" s="41"/>
      <c r="H17" s="41"/>
      <c r="I17" s="40" t="s">
        <v>40</v>
      </c>
      <c r="J17" s="43">
        <f t="shared" si="0"/>
        <v>1</v>
      </c>
      <c r="K17" s="44" t="s">
        <v>41</v>
      </c>
      <c r="L17" s="44" t="s">
        <v>4</v>
      </c>
      <c r="M17" s="71"/>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15903</v>
      </c>
      <c r="BB17" s="48">
        <f t="shared" si="2"/>
        <v>15903</v>
      </c>
      <c r="BC17" s="37" t="str">
        <f t="shared" si="3"/>
        <v>INR  Fifteen Thousand Nine Hundred &amp; Three  Only</v>
      </c>
      <c r="IA17" s="38">
        <v>4</v>
      </c>
      <c r="IB17" s="74" t="s">
        <v>69</v>
      </c>
      <c r="IC17" s="38" t="s">
        <v>48</v>
      </c>
      <c r="ID17" s="38">
        <v>241</v>
      </c>
      <c r="IE17" s="39" t="s">
        <v>62</v>
      </c>
      <c r="IF17" s="39" t="s">
        <v>49</v>
      </c>
      <c r="IG17" s="39" t="s">
        <v>50</v>
      </c>
      <c r="IH17" s="39">
        <v>10</v>
      </c>
      <c r="II17" s="39" t="s">
        <v>39</v>
      </c>
    </row>
    <row r="18" spans="1:243" s="38" customFormat="1" ht="48" customHeight="1">
      <c r="A18" s="22">
        <v>5</v>
      </c>
      <c r="B18" s="79" t="s">
        <v>77</v>
      </c>
      <c r="C18" s="24" t="s">
        <v>51</v>
      </c>
      <c r="D18" s="75">
        <v>8</v>
      </c>
      <c r="E18" s="77" t="s">
        <v>62</v>
      </c>
      <c r="F18" s="82">
        <v>6157.45</v>
      </c>
      <c r="G18" s="41"/>
      <c r="H18" s="41"/>
      <c r="I18" s="40" t="s">
        <v>40</v>
      </c>
      <c r="J18" s="43">
        <f t="shared" si="0"/>
        <v>1</v>
      </c>
      <c r="K18" s="44" t="s">
        <v>41</v>
      </c>
      <c r="L18" s="44" t="s">
        <v>4</v>
      </c>
      <c r="M18" s="71"/>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49259.6</v>
      </c>
      <c r="BB18" s="48">
        <f t="shared" si="2"/>
        <v>49259.6</v>
      </c>
      <c r="BC18" s="37" t="str">
        <f t="shared" si="3"/>
        <v>INR  Forty Nine Thousand Two Hundred &amp; Fifty Nine  and Paise Sixty Only</v>
      </c>
      <c r="IA18" s="38">
        <v>5</v>
      </c>
      <c r="IB18" s="74" t="s">
        <v>70</v>
      </c>
      <c r="IC18" s="38" t="s">
        <v>51</v>
      </c>
      <c r="ID18" s="38">
        <v>4819</v>
      </c>
      <c r="IE18" s="39" t="s">
        <v>58</v>
      </c>
      <c r="IF18" s="39" t="s">
        <v>42</v>
      </c>
      <c r="IG18" s="39" t="s">
        <v>36</v>
      </c>
      <c r="IH18" s="39">
        <v>123.223</v>
      </c>
      <c r="II18" s="39" t="s">
        <v>39</v>
      </c>
    </row>
    <row r="19" spans="1:243" s="38" customFormat="1" ht="30.75" customHeight="1">
      <c r="A19" s="22">
        <v>6</v>
      </c>
      <c r="B19" s="78" t="s">
        <v>78</v>
      </c>
      <c r="C19" s="24" t="s">
        <v>52</v>
      </c>
      <c r="D19" s="75">
        <v>58</v>
      </c>
      <c r="E19" s="76" t="s">
        <v>58</v>
      </c>
      <c r="F19" s="81">
        <v>263.55</v>
      </c>
      <c r="G19" s="41"/>
      <c r="H19" s="41"/>
      <c r="I19" s="40" t="s">
        <v>40</v>
      </c>
      <c r="J19" s="43">
        <f t="shared" si="0"/>
        <v>1</v>
      </c>
      <c r="K19" s="44" t="s">
        <v>41</v>
      </c>
      <c r="L19" s="44" t="s">
        <v>4</v>
      </c>
      <c r="M19" s="71"/>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15285.9</v>
      </c>
      <c r="BB19" s="48">
        <f t="shared" si="2"/>
        <v>15285.9</v>
      </c>
      <c r="BC19" s="37" t="str">
        <f t="shared" si="3"/>
        <v>INR  Fifteen Thousand Two Hundred &amp; Eighty Five  and Paise Ninety Only</v>
      </c>
      <c r="IA19" s="38">
        <v>6</v>
      </c>
      <c r="IB19" s="74" t="s">
        <v>71</v>
      </c>
      <c r="IC19" s="38" t="s">
        <v>52</v>
      </c>
      <c r="ID19" s="38">
        <v>482</v>
      </c>
      <c r="IE19" s="39" t="s">
        <v>62</v>
      </c>
      <c r="IF19" s="39" t="s">
        <v>44</v>
      </c>
      <c r="IG19" s="39" t="s">
        <v>45</v>
      </c>
      <c r="IH19" s="39">
        <v>213</v>
      </c>
      <c r="II19" s="39" t="s">
        <v>39</v>
      </c>
    </row>
    <row r="20" spans="1:243" s="38" customFormat="1" ht="48" customHeight="1">
      <c r="A20" s="50" t="s">
        <v>63</v>
      </c>
      <c r="B20" s="51"/>
      <c r="C20" s="52"/>
      <c r="D20" s="53"/>
      <c r="E20" s="53"/>
      <c r="F20" s="53"/>
      <c r="G20" s="53"/>
      <c r="H20" s="54"/>
      <c r="I20" s="54"/>
      <c r="J20" s="54"/>
      <c r="K20" s="54"/>
      <c r="L20" s="55"/>
      <c r="BA20" s="56">
        <f>SUM(BA13:BA19)</f>
        <v>279728.8</v>
      </c>
      <c r="BB20" s="57">
        <f>SUM(BB13:BB19)</f>
        <v>279728.8</v>
      </c>
      <c r="BC20" s="37" t="str">
        <f>SpellNumber($E$2,BB20)</f>
        <v>INR  Two Lakh Seventy Nine Thousand Seven Hundred &amp; Twenty Eight  and Paise Eighty Only</v>
      </c>
      <c r="IE20" s="39">
        <v>4</v>
      </c>
      <c r="IF20" s="39" t="s">
        <v>44</v>
      </c>
      <c r="IG20" s="39" t="s">
        <v>53</v>
      </c>
      <c r="IH20" s="39">
        <v>10</v>
      </c>
      <c r="II20" s="39" t="s">
        <v>39</v>
      </c>
    </row>
    <row r="21" spans="1:243" s="66" customFormat="1" ht="18">
      <c r="A21" s="51" t="s">
        <v>64</v>
      </c>
      <c r="B21" s="58"/>
      <c r="C21" s="59"/>
      <c r="D21" s="60"/>
      <c r="E21" s="72" t="s">
        <v>55</v>
      </c>
      <c r="F21" s="73"/>
      <c r="G21" s="61"/>
      <c r="H21" s="62"/>
      <c r="I21" s="62"/>
      <c r="J21" s="62"/>
      <c r="K21" s="63"/>
      <c r="L21" s="64"/>
      <c r="M21" s="65"/>
      <c r="O21" s="38"/>
      <c r="P21" s="38"/>
      <c r="Q21" s="38"/>
      <c r="R21" s="38"/>
      <c r="S21" s="38"/>
      <c r="BA21" s="67">
        <f>IF(ISBLANK(F21),0,IF(E21="Excess (+)",ROUND(BA20+(BA20*F21),2),IF(E21="Less (-)",ROUND(BA20+(BA20*F21*(-1)),2),IF(E21="At Par",BA20,0))))</f>
        <v>0</v>
      </c>
      <c r="BB21" s="68">
        <f>ROUND(BA21,0)</f>
        <v>0</v>
      </c>
      <c r="BC21" s="37" t="str">
        <f>SpellNumber($E$2,BB21)</f>
        <v>INR Zero Only</v>
      </c>
      <c r="IE21" s="69"/>
      <c r="IF21" s="69"/>
      <c r="IG21" s="69"/>
      <c r="IH21" s="69"/>
      <c r="II21" s="69"/>
    </row>
    <row r="22" spans="1:243" s="66" customFormat="1" ht="18">
      <c r="A22" s="50" t="s">
        <v>65</v>
      </c>
      <c r="B22" s="50"/>
      <c r="C22" s="85" t="str">
        <f>SpellNumber($E$2,BB21)</f>
        <v>INR Zero Only</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IE22" s="69"/>
      <c r="IF22" s="69"/>
      <c r="IG22" s="69"/>
      <c r="IH22" s="69"/>
      <c r="II22" s="69"/>
    </row>
    <row r="23" ht="15"/>
  </sheetData>
  <sheetProtection password="EEC8" sheet="1"/>
  <mergeCells count="8">
    <mergeCell ref="A9:BC9"/>
    <mergeCell ref="C22:BC22"/>
    <mergeCell ref="A1:L1"/>
    <mergeCell ref="A4:BC4"/>
    <mergeCell ref="A5:BC5"/>
    <mergeCell ref="A6:BC6"/>
    <mergeCell ref="A7:BC7"/>
    <mergeCell ref="B8:BC8"/>
  </mergeCells>
  <dataValidations count="20">
    <dataValidation type="list" allowBlank="1" showErrorMessage="1" sqref="E21">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allowBlank="1" showInputMessage="1" showErrorMessage="1" promptTitle="Item Description" prompt="Please enter Item Description in text" sqref="B19">
      <formula1>0</formula1>
      <formula2>0</formula2>
    </dataValidation>
    <dataValidation type="decimal" allowBlank="1" showInputMessage="1" showErrorMessage="1" promptTitle="Rate Entry" prompt="Please enter VAT charges in Rupees for this item. " errorTitle="Invaid Entry" error="Only Numeric Values are allowed. " sqref="M14:M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1">
      <formula1>IF(E21="Select",-1,IF(E21="At Par",0,0))</formula1>
      <formula2>IF(E21="Select",-1,IF(E21="At Par",0,0.99))</formula2>
    </dataValidation>
    <dataValidation type="list" allowBlank="1" showErrorMessage="1" sqref="K13:K19">
      <formula1>"Partial Conversion,Full Conversion"</formula1>
      <formula2>0</formula2>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D13:D19">
      <formula1>0</formula1>
      <formula2>999999999999999</formula2>
    </dataValidation>
    <dataValidation type="list" allowBlank="1" showInputMessage="1" showErrorMessage="1" sqref="L13:L19">
      <formula1>"INR"</formula1>
    </dataValidation>
    <dataValidation type="decimal" allowBlank="1" showErrorMessage="1" errorTitle="Invalid Entry" error="Only Numeric Values are allowed. " sqref="A13:A19">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0" t="s">
        <v>54</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2022-06-22T09:28:01Z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