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946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<sst xmlns="http://schemas.openxmlformats.org/spreadsheetml/2006/main" count="139" uniqueCount="63">
  <si>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</si>
  <si>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</si>
  <si>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</si>
  <si>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</si>
  <si>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</si>
  <si>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</si>
  <si>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</si>
  <si>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</si>
  <si>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</si>
  <si>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</si>
  <si>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</si>
  <si>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</si>
  <si>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</si>
  <si>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</si>
  <si>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</si>
  <si>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</si>
  <si>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</si>
  <si>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</si>
  <si>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</si>
  <si>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</si>
  <si>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</si>
  <si>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</si>
  <si>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</si>
  <si>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</si>
  <si>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</si>
  <si>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</si>
  <si>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</si>
  <si>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</si>
  <si>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</si>
  <si>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</si>
  <si>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</si>
  <si>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</si>
  <si>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</si>
  <si>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</si>
  <si>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</si>
  <si>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</si>
  <si>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</si>
  <si>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</si>
  <si>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</si>
  <si>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</si>
  <si>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</si>
  <si>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</si>
  <si>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</si>
  <si>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</si>
  <si>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</si>
  <si>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</si>
  <si>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</si>
  <si>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</si>
  <si>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</si>
  <si>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</si>
  <si>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</si>
  <si>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</si>
  <si>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</si>
  <si>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Tender Inviting Authority: S. E., IWD, IIT(BHU), Varanasi</t>
  </si>
  <si>
    <r>
      <t xml:space="preserve">RATE In </t>
    </r>
    <r>
      <rPr>
        <b/>
        <u val="single"/>
        <sz val="11"/>
        <rFont val="Arial"/>
        <family val="2"/>
      </rPr>
      <t>Figures</t>
    </r>
    <r>
      <rPr>
        <b/>
        <sz val="11"/>
        <rFont val="Arial"/>
        <family val="2"/>
      </rPr>
      <t xml:space="preserve"> To be entered by the Bidder in
Rs.      P
</t>
    </r>
    <r>
      <rPr>
        <b/>
        <u val="single"/>
        <sz val="11"/>
        <rFont val="Arial"/>
        <family val="2"/>
      </rPr>
      <t>inclusive of Taxes</t>
    </r>
    <r>
      <rPr>
        <b/>
        <sz val="11"/>
        <rFont val="Arial"/>
        <family val="2"/>
      </rPr>
      <t xml:space="preserve">
 </t>
    </r>
  </si>
  <si>
    <t>Total cost of demolition of the building to be paid by the Institute including applicable GST.</t>
  </si>
  <si>
    <t>Total cost offered to Institute for taking the serviceable materials removed from the building including applicable GST</t>
  </si>
  <si>
    <t>NET TENDER COST (COST OF DEMOLITION -
OFFER FOR SERVICEABLE MATERIALS) (1-2) or (2-1)</t>
  </si>
  <si>
    <t>Lump-sum</t>
  </si>
  <si>
    <t xml:space="preserve">Name of Work: BOQ for Demolition of left side wing (G+1) 1 nos of toilet block (G+1) and 1 nos of warden quarter (G+1) of Dhanrajgiri Hostel Building and buyback for serviceable materials </t>
  </si>
  <si>
    <t>Contract No:  IIT(BHU)/IWD/CT-04/2022-23/245 Dated 26.05.2022</t>
  </si>
  <si>
    <t>aa</t>
  </si>
  <si>
    <t xml:space="preserve">NET TENDER COST (COST OF DEMOLITION -
OFFER FOR SERVICEABLE MATERIALS) (1-2)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</si>
</sst>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0"/>
      <color theme="1"/>
      <name val="Book Antiqua"/>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right style="thin"/>
      <top style="thin"/>
      <bottom style="thin"/>
    </border>
    <border>
      <left/>
      <right style="medium"/>
      <top/>
      <bottom style="medium"/>
    </border>
    <border>
      <left/>
      <right style="medium"/>
      <top/>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60" fillId="0" borderId="23" xfId="0" applyNumberFormat="1" applyFont="1" applyFill="1" applyBorder="1" applyAlignment="1">
      <alignment horizontal="center" vertical="center" wrapText="1"/>
    </xf>
    <xf numFmtId="0" fontId="60" fillId="0" borderId="23" xfId="0" applyFont="1" applyFill="1" applyBorder="1" applyAlignment="1">
      <alignment vertical="center" wrapText="1"/>
    </xf>
    <xf numFmtId="0" fontId="61" fillId="0" borderId="24" xfId="0" applyFont="1" applyFill="1" applyBorder="1" applyAlignment="1">
      <alignment horizontal="justify" vertical="center" wrapText="1"/>
    </xf>
    <xf numFmtId="0" fontId="61" fillId="0" borderId="25" xfId="0" applyFont="1" applyFill="1" applyBorder="1" applyAlignment="1">
      <alignment horizontal="justify" vertical="center" wrapText="1"/>
    </xf>
    <xf numFmtId="0" fontId="61" fillId="0" borderId="23" xfId="0" applyFont="1" applyFill="1" applyBorder="1" applyAlignment="1">
      <alignment horizontal="justify"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6"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2" fontId="7" fillId="0" borderId="13"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PageLayoutView="0" workbookViewId="0" topLeftCell="A11">
      <selection activeCell="BD15" sqref="BD15"/>
    </sheetView>
  </sheetViews>
  <sheetFormatPr defaultColWidth="9.140625" defaultRowHeight="15"/>
  <cols>
    <col min="1" max="1" width="14.28125" style="1" customWidth="1"/>
    <col min="2" max="2" width="69.0039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59</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60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t="s">
        <v>61</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54</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hidden="1">
      <c r="A13" s="25">
        <v>0.1</v>
      </c>
      <c r="B13" s="66"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77.25" customHeight="1" thickBot="1">
      <c r="A14" s="25">
        <v>1</v>
      </c>
      <c r="B14" s="81" t="s">
        <v>55</v>
      </c>
      <c r="C14" s="64" t="s">
        <v>25</v>
      </c>
      <c r="D14" s="79">
        <v>1</v>
      </c>
      <c r="E14" s="80" t="s">
        <v>58</v>
      </c>
      <c r="F14" s="71">
        <v>1350000</v>
      </c>
      <c r="G14" s="72"/>
      <c r="H14" s="73"/>
      <c r="I14" s="71" t="s">
        <v>28</v>
      </c>
      <c r="J14" s="74">
        <f>IF(I14="Less(-)",-1,1)</f>
        <v>1</v>
      </c>
      <c r="K14" s="72" t="s">
        <v>29</v>
      </c>
      <c r="L14" s="72" t="s">
        <v>4</v>
      </c>
      <c r="M14" s="75">
        <v>0</v>
      </c>
      <c r="N14" s="76"/>
      <c r="O14" s="72">
        <f>(M14*N14%)*D14</f>
        <v>0</v>
      </c>
      <c r="P14" s="67"/>
      <c r="Q14" s="76"/>
      <c r="R14" s="72"/>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total_amount_ba($B$2,$D$2,D14,F14,J14,K14,M14)*D14</f>
        <v>0</v>
      </c>
      <c r="BB14" s="78">
        <f>BA14+SUM(O14:AZ14)</f>
        <v>0</v>
      </c>
      <c r="BC14" s="38" t="str">
        <f>SpellNumber(L14,BB14)</f>
        <v>INR Zero Only</v>
      </c>
      <c r="IA14" s="39">
        <v>1</v>
      </c>
      <c r="IB14" s="65" t="s">
        <v>55</v>
      </c>
      <c r="IC14" s="39" t="s">
        <v>25</v>
      </c>
      <c r="ID14" s="39">
        <v>1</v>
      </c>
      <c r="IE14" s="40" t="s">
        <v>58</v>
      </c>
      <c r="IF14" s="40" t="s">
        <v>30</v>
      </c>
      <c r="IG14" s="40" t="s">
        <v>25</v>
      </c>
      <c r="IH14" s="40">
        <v>123.223</v>
      </c>
      <c r="II14" s="40" t="s">
        <v>27</v>
      </c>
    </row>
    <row r="15" spans="1:243" s="39" customFormat="1" ht="81.75" customHeight="1">
      <c r="A15" s="25">
        <v>2</v>
      </c>
      <c r="B15" s="82" t="s">
        <v>56</v>
      </c>
      <c r="C15" s="64" t="s">
        <v>51</v>
      </c>
      <c r="D15" s="79">
        <v>1</v>
      </c>
      <c r="E15" s="80" t="s">
        <v>58</v>
      </c>
      <c r="F15" s="71">
        <v>1350000</v>
      </c>
      <c r="G15" s="72"/>
      <c r="H15" s="73"/>
      <c r="I15" s="71" t="s">
        <v>28</v>
      </c>
      <c r="J15" s="74">
        <f>IF(I15="Less(-)",-1,1)</f>
        <v>1</v>
      </c>
      <c r="K15" s="72" t="s">
        <v>29</v>
      </c>
      <c r="L15" s="72" t="s">
        <v>4</v>
      </c>
      <c r="M15" s="75">
        <v>0</v>
      </c>
      <c r="N15" s="76"/>
      <c r="O15" s="72">
        <f>(M15*N15%)*D15</f>
        <v>0</v>
      </c>
      <c r="P15" s="67"/>
      <c r="Q15" s="76"/>
      <c r="R15" s="72"/>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7">
        <f>total_amount_ba($B$2,$D$2,D15,F15,J15,K15,M15)*D15</f>
        <v>0</v>
      </c>
      <c r="BB15" s="78">
        <f>BA15+SUM(O15:AZ15)</f>
        <v>0</v>
      </c>
      <c r="BC15" s="38" t="str">
        <f>SpellNumber(L15,BB15)</f>
        <v>INR Zero Only</v>
      </c>
      <c r="IA15" s="39">
        <v>2</v>
      </c>
      <c r="IB15" s="65" t="s">
        <v>56</v>
      </c>
      <c r="IC15" s="39" t="s">
        <v>51</v>
      </c>
      <c r="ID15" s="39">
        <v>1</v>
      </c>
      <c r="IE15" s="40" t="s">
        <v>58</v>
      </c>
      <c r="IF15" s="40" t="s">
        <v>30</v>
      </c>
      <c r="IG15" s="40" t="s">
        <v>25</v>
      </c>
      <c r="IH15" s="40">
        <v>123.223</v>
      </c>
      <c r="II15" s="40" t="s">
        <v>27</v>
      </c>
    </row>
    <row r="16" spans="1:243" s="39" customFormat="1" ht="48.75" customHeight="1">
      <c r="A16" s="25">
        <v>3</v>
      </c>
      <c r="B16" s="83" t="s">
        <v>62</v>
      </c>
      <c r="C16" s="64" t="s">
        <v>52</v>
      </c>
      <c r="D16" s="79">
        <v>1</v>
      </c>
      <c r="E16" s="80" t="s">
        <v>58</v>
      </c>
      <c r="F16" s="71">
        <v>1350000</v>
      </c>
      <c r="G16" s="72"/>
      <c r="H16" s="73"/>
      <c r="I16" s="71" t="s">
        <v>28</v>
      </c>
      <c r="J16" s="74">
        <f>IF(I16="Less(-)",-1,1)</f>
        <v>1</v>
      </c>
      <c r="K16" s="72" t="s">
        <v>29</v>
      </c>
      <c r="L16" s="72" t="s">
        <v>4</v>
      </c>
      <c r="M16" s="92">
        <f>M14-M15</f>
        <v>0</v>
      </c>
      <c r="N16" s="76"/>
      <c r="O16" s="72">
        <f>(M16*N16%)*D16</f>
        <v>0</v>
      </c>
      <c r="P16" s="67"/>
      <c r="Q16" s="76"/>
      <c r="R16" s="72"/>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7">
        <f>total_amount_ba($B$2,$D$2,D16,F16,J16,K16,M16)*D16</f>
        <v>0</v>
      </c>
      <c r="BB16" s="78">
        <f>BA16+SUM(O16:AZ16)</f>
        <v>0</v>
      </c>
      <c r="BC16" s="38" t="str">
        <f>SpellNumber(L16,BB16)</f>
        <v>INR Zero Only</v>
      </c>
      <c r="IA16" s="39">
        <v>3</v>
      </c>
      <c r="IB16" s="65" t="s">
        <v>57</v>
      </c>
      <c r="IC16" s="39" t="s">
        <v>52</v>
      </c>
      <c r="ID16" s="39">
        <v>1</v>
      </c>
      <c r="IE16" s="40" t="s">
        <v>58</v>
      </c>
      <c r="IF16" s="40" t="s">
        <v>30</v>
      </c>
      <c r="IG16" s="40" t="s">
        <v>25</v>
      </c>
      <c r="IH16" s="40">
        <v>123.223</v>
      </c>
      <c r="II16" s="40" t="s">
        <v>27</v>
      </c>
    </row>
    <row r="17" spans="1:243" s="39" customFormat="1" ht="42" customHeight="1">
      <c r="A17" s="41" t="s">
        <v>32</v>
      </c>
      <c r="B17" s="63"/>
      <c r="C17" s="43"/>
      <c r="D17" s="44"/>
      <c r="E17" s="44"/>
      <c r="F17" s="44"/>
      <c r="G17" s="44"/>
      <c r="H17" s="45"/>
      <c r="I17" s="45"/>
      <c r="J17" s="45"/>
      <c r="K17" s="45"/>
      <c r="L17" s="46"/>
      <c r="BA17" s="47">
        <f>SUM(BA13:BA16)</f>
        <v>0</v>
      </c>
      <c r="BB17" s="47">
        <f>SUM(BB16+0)</f>
        <v>0</v>
      </c>
      <c r="BC17" s="38" t="str">
        <f>SpellNumber($E$2,BB17)</f>
        <v>INR Zero Only</v>
      </c>
      <c r="IE17" s="40">
        <v>4</v>
      </c>
      <c r="IF17" s="40" t="s">
        <v>31</v>
      </c>
      <c r="IG17" s="40" t="s">
        <v>33</v>
      </c>
      <c r="IH17" s="40">
        <v>10</v>
      </c>
      <c r="II17" s="40" t="s">
        <v>27</v>
      </c>
    </row>
    <row r="18" spans="1:243" s="56" customFormat="1" ht="12.75" customHeight="1" hidden="1">
      <c r="A18" s="42" t="s">
        <v>34</v>
      </c>
      <c r="B18" s="48"/>
      <c r="C18" s="49"/>
      <c r="D18" s="50"/>
      <c r="E18" s="61" t="s">
        <v>35</v>
      </c>
      <c r="F18" s="62"/>
      <c r="G18" s="51"/>
      <c r="H18" s="52"/>
      <c r="I18" s="52"/>
      <c r="J18" s="52"/>
      <c r="K18" s="53"/>
      <c r="L18" s="54"/>
      <c r="M18" s="55" t="s">
        <v>36</v>
      </c>
      <c r="O18" s="39"/>
      <c r="P18" s="39"/>
      <c r="Q18" s="39"/>
      <c r="R18" s="39"/>
      <c r="S18" s="39"/>
      <c r="BA18" s="57">
        <f>IF(ISBLANK(F18),0,IF(E18="Excess (+)",ROUND(BA17+(BA17*F18),2),IF(E18="Less (-)",ROUND(BA17+(BA17*F18*(-1)),2),0)))</f>
        <v>0</v>
      </c>
      <c r="BB18" s="58">
        <f>ROUND(BA18,0)</f>
        <v>0</v>
      </c>
      <c r="BC18" s="59" t="str">
        <f>SpellNumber(L18,BB18)</f>
        <v> Zero Only</v>
      </c>
      <c r="IE18" s="60"/>
      <c r="IF18" s="60"/>
      <c r="IG18" s="60"/>
      <c r="IH18" s="60"/>
      <c r="II18" s="60"/>
    </row>
    <row r="19" spans="1:243" s="56" customFormat="1" ht="43.5" customHeight="1">
      <c r="A19" s="41" t="s">
        <v>37</v>
      </c>
      <c r="B19" s="41"/>
      <c r="C19" s="85" t="str">
        <f>SpellNumber($E$2,BB17)</f>
        <v>INR Zero Only</v>
      </c>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IE19" s="60"/>
      <c r="IF19" s="60"/>
      <c r="IG19" s="60"/>
      <c r="IH19" s="60"/>
      <c r="II19" s="60"/>
    </row>
    <row r="20" ht="15"/>
    <row r="21" ht="15"/>
    <row r="22" ht="15"/>
    <row r="24" ht="15"/>
  </sheetData>
  <sheetProtection password="EEC8" sheet="1"/>
  <mergeCells count="8">
    <mergeCell ref="A9:BC9"/>
    <mergeCell ref="C19:BC1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2014-12-11T06:40:55Z</cp:lastPrinted>
  <dcterms:created xsi:type="dcterms:W3CDTF">2009-01-30T06:42:42Z</dcterms:created>
  <dcterms:modified xsi:type="dcterms:W3CDTF">2022-06-03T07:32:23Z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