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<sst xmlns="http://schemas.openxmlformats.org/spreadsheetml/2006/main" count="260" uniqueCount="104">
  <si>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</si>
  <si>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</si>
  <si>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</si>
  <si>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</si>
  <si>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</si>
  <si>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</si>
  <si>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</si>
  <si>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</si>
  <si>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</si>
  <si>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</si>
  <si>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</si>
  <si>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</si>
  <si>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</si>
  <si>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</si>
  <si>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</si>
  <si>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</si>
  <si>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</si>
  <si>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</si>
  <si>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</si>
  <si>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</si>
  <si>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</si>
  <si>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</si>
  <si>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</si>
  <si>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</si>
  <si>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</si>
  <si>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</si>
  <si>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</si>
  <si>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</si>
  <si>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</si>
  <si>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</si>
  <si>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</si>
  <si>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</si>
  <si>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</si>
  <si>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</si>
  <si>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</si>
  <si>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</si>
  <si>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</si>
  <si>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</si>
  <si>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</si>
  <si>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</si>
  <si>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</si>
  <si>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</si>
  <si>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</si>
  <si>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</si>
  <si>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</si>
  <si>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</si>
  <si>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</si>
  <si>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</si>
  <si>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</si>
  <si>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</si>
  <si>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</si>
  <si>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</si>
  <si>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</si>
  <si>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</si>
  <si>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</si>
  <si>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</si>
  <si>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</si>
  <si>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</si>
  <si>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</si>
  <si>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item5</t>
  </si>
  <si>
    <t>Please Enable Macros to View BoQ information</t>
  </si>
  <si>
    <t>Select</t>
  </si>
  <si>
    <t>Name of the Bidder/ Bidding Firm / Company :</t>
  </si>
  <si>
    <r>
      <t xml:space="preserve">Estimated Rate
 in
</t>
    </r>
    <r>
      <rPr>
        <b/>
        <sz val="11"/>
        <color indexed="10"/>
        <rFont val="Arial"/>
        <family val="2"/>
      </rPr>
      <t>Rs.      P</t>
    </r>
  </si>
  <si>
    <t>sqm</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</si>
  <si>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</si>
  <si>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</si>
  <si>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</si>
  <si>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</si>
  <si>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</si>
  <si>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</si>
  <si>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Tender Inviting Authority: Superintending Engineer, Institute Works Department, IIT(BHU), Varanasi</t>
  </si>
  <si>
    <t>Contract No: IIT(BHU)/IWD/</t>
  </si>
  <si>
    <t>Sqm</t>
  </si>
  <si>
    <t>Kg</t>
  </si>
  <si>
    <t>Add GST difference @6.33% on DSR 2018</t>
  </si>
  <si>
    <t>unit</t>
  </si>
  <si>
    <r>
      <t xml:space="preserve">Demolishing cement concrete manually / by mechanical means and disposal of material within 50 metres lead as per direction of Engineer in charge.      Nominal concrete 1:3:6 or richer mix (i/c equivalent design mix) </t>
    </r>
    <r>
      <rPr>
        <b/>
        <sz val="11"/>
        <rFont val="Times New Roman"/>
        <family val="1"/>
      </rPr>
      <t xml:space="preserve">(15.2.1)   </t>
    </r>
    <r>
      <rPr>
        <sz val="11"/>
        <rFont val="Times New Roman"/>
        <family val="1"/>
      </rPr>
      <t xml:space="preserve">                                     </t>
    </r>
  </si>
  <si>
    <r>
      <t xml:space="preserve">Demolishing brick work manually / by mechanical means including stacking of serviceable material and disposal of unserviceable material within 50 metres lead as per direction of Engineer-in-charge: In cement mortar   </t>
    </r>
    <r>
      <rPr>
        <b/>
        <sz val="11"/>
        <rFont val="Times New Roman"/>
        <family val="1"/>
      </rPr>
      <t xml:space="preserve">(15.7.4)  </t>
    </r>
    <r>
      <rPr>
        <sz val="11"/>
        <rFont val="Times New Roman"/>
        <family val="1"/>
      </rPr>
      <t xml:space="preserve">                                             </t>
    </r>
  </si>
  <si>
    <r>
      <t xml:space="preserve">12 mm cement plaster of mix : 1:6 (1 cement : 6 coarse sand)   </t>
    </r>
    <r>
      <rPr>
        <b/>
        <sz val="11"/>
        <rFont val="Times New Roman"/>
        <family val="1"/>
      </rPr>
      <t>(13.4.2)</t>
    </r>
    <r>
      <rPr>
        <sz val="11"/>
        <rFont val="Times New Roman"/>
        <family val="1"/>
      </rPr>
      <t xml:space="preserve">    </t>
    </r>
  </si>
  <si>
    <r>
      <t xml:space="preserve">Providing and laying in position cement concrete of specified grade excluding the cost of centering and shuttering - All work upto plinth level 1:2:4 (1 Cement : 2 coarse sand : 4 graded stone  aggregate 20 mm nominal size) </t>
    </r>
    <r>
      <rPr>
        <b/>
        <sz val="11"/>
        <rFont val="Times New Roman"/>
        <family val="1"/>
      </rPr>
      <t>(4.1.3)</t>
    </r>
  </si>
  <si>
    <r>
      <t xml:space="preserve">Providing and fixing in position collapsible steel shutters with vertical channels 20x10x2 mm and braced with flat iron diagonals 20x5 mm size, with top and bottom rail of T-iron 40x40x6 mm, with 40 mm dia steel pulleys, complete with bolts, nuts, locking arrangement, stoppers, handles, including applying a priming coat of approved steel primer. </t>
    </r>
    <r>
      <rPr>
        <b/>
        <sz val="11"/>
        <rFont val="Times New Roman"/>
        <family val="1"/>
      </rPr>
      <t>(10.3)</t>
    </r>
  </si>
  <si>
    <r>
      <t xml:space="preserve">Providing and fixing M.S. grills of required pattern in frames of windows etc. with M.S. flats, square or round bars etc. including priming coat with approved steel primer all complete. </t>
    </r>
    <r>
      <rPr>
        <b/>
        <sz val="11"/>
        <rFont val="Times New Roman"/>
        <family val="1"/>
      </rPr>
      <t>(9.48.1)</t>
    </r>
  </si>
  <si>
    <r>
      <t xml:space="preserve">Steel work welded in built up sections/framed work including cutting hoisting, fixing in position and applying a priming coat of approved steel primer using structural steel etc.as required. In gratings, frames, guard bar, ladders, railings, brackets, gates &amp; similar works. </t>
    </r>
    <r>
      <rPr>
        <b/>
        <sz val="11"/>
        <rFont val="Times New Roman"/>
        <family val="1"/>
      </rPr>
      <t>(10.25.2)</t>
    </r>
  </si>
  <si>
    <r>
      <t xml:space="preserve">Finishing walls with Acrylic Smooth exterior paint of required shade:Old work (one or more coats) applied @ 0.90 ltr /10sqm </t>
    </r>
    <r>
      <rPr>
        <b/>
        <sz val="11"/>
        <rFont val="Times New Roman"/>
        <family val="1"/>
      </rPr>
      <t>(14.66.2)</t>
    </r>
  </si>
  <si>
    <r>
      <t xml:space="preserve">Painting with synthetic enamel paint of approved brand and manufacture to  give an even shade : Two or more coats on new work </t>
    </r>
    <r>
      <rPr>
        <b/>
        <sz val="11"/>
        <rFont val="Times New Roman"/>
        <family val="1"/>
      </rPr>
      <t xml:space="preserve">(13.61.1)  </t>
    </r>
    <r>
      <rPr>
        <sz val="11"/>
        <rFont val="Times New Roman"/>
        <family val="1"/>
      </rPr>
      <t xml:space="preserve">                                       </t>
    </r>
  </si>
  <si>
    <r>
      <t xml:space="preserve">Half brick masonry with common burnt clay F.P.S. (non modular) bricks of class designation 75 in superstructure above plinth level up to floor V level  : Cement mortar 1:4 (1 Cement : 4 coarse sand) </t>
    </r>
    <r>
      <rPr>
        <b/>
        <sz val="11"/>
        <rFont val="Times New Roman"/>
        <family val="1"/>
      </rPr>
      <t>(6.13.2)</t>
    </r>
  </si>
  <si>
    <r>
      <t xml:space="preserve">Providing and applying white cement based putty of average thickness 1mm, of approved brand and manufacturer, over the plastered wall surface to prepare the surface even and smooth complete. </t>
    </r>
    <r>
      <rPr>
        <b/>
        <sz val="11"/>
        <rFont val="Times New Roman"/>
        <family val="1"/>
      </rPr>
      <t>(13.80)</t>
    </r>
  </si>
  <si>
    <r>
      <t xml:space="preserve">Distempering with oil bound washable distemper of approved brand and manufacture to give an even shade New work (two or more coats) over and including water thinnable priming coat with cement primer  </t>
    </r>
    <r>
      <rPr>
        <b/>
        <sz val="11"/>
        <rFont val="Times New Roman"/>
        <family val="1"/>
      </rPr>
      <t>(13.41.1)</t>
    </r>
  </si>
  <si>
    <t>cum</t>
  </si>
  <si>
    <t xml:space="preserve">sqm </t>
  </si>
  <si>
    <t>Name of Work: Providing and fixing of 10 nos. collapsible steel shutters, grills and painting work in various place of Acadamic area, IIT (BHU)</t>
  </si>
  <si>
    <t xml:space="preserve">Demolishing cement concrete manually / by mechanical means and disposal of material within 50 metres lead as per direction of Engineer in charge.      Nominal concrete 1:3:6 or richer mix (i/c equivalent design mix) (15.2.1)                                        </t>
  </si>
  <si>
    <t xml:space="preserve">Demolishing brick work manually / by mechanical means including stacking of serviceable material and disposal of unserviceable material within 50 metres lead as per direction of Engineer-in-charge: In cement mortar   (15.7.4)                                               </t>
  </si>
  <si>
    <t xml:space="preserve">12 mm cement plaster of mix : 1:6 (1 cement : 6 coarse sand)   (13.4.2)    </t>
  </si>
  <si>
    <t>Providing and laying in position cement concrete of specified grade excluding the cost of centering and shuttering - All work upto plinth level 1:2:4 (1 Cement : 2 coarse sand : 4 graded stone  aggregate 20 mm nominal size) (4.1.3)</t>
  </si>
  <si>
    <t>Providing and fixing in position collapsible steel shutters with vertical channels 20x10x2 mm and braced with flat iron diagonals 20x5 mm size, with top and bottom rail of T-iron 40x40x6 mm, with 40 mm dia steel pulleys, complete with bolts, nuts, locking arrangement, stoppers, handles, including applying a priming coat of approved steel primer. (10.3)</t>
  </si>
  <si>
    <t>Providing and fixing M.S. grills of required pattern in frames of windows etc. with M.S. flats, square or round bars etc. including priming coat with approved steel primer all complete. (9.48.1)</t>
  </si>
  <si>
    <t>Steel work welded in built up sections/framed work including cutting hoisting, fixing in position and applying a priming coat of approved steel primer using structural steel etc.as required. In gratings, frames, guard bar, ladders, railings, brackets, gates &amp; similar works. (10.25.2)</t>
  </si>
  <si>
    <t>Finishing walls with Acrylic Smooth exterior paint of required shade:Old work (one or more coats) applied @ 0.90 ltr /10sqm (14.66.2)</t>
  </si>
  <si>
    <t xml:space="preserve">Painting with synthetic enamel paint of approved brand and manufacture to  give an even shade : Two or more coats on new work (13.61.1)                                         </t>
  </si>
  <si>
    <t>Half brick masonry with common burnt clay F.P.S. (non modular) bricks of class designation 75 in superstructure above plinth level up to floor V level  : Cement mortar 1:4 (1 Cement : 4 coarse sand) (6.13.2)</t>
  </si>
  <si>
    <t>Providing and applying white cement based putty of average thickness 1mm, of approved brand and manufacturer, over the plastered wall surface to prepare the surface even and smooth complete. (13.80)</t>
  </si>
  <si>
    <t>Distempering with oil bound washable distemper of approved brand and manufacture to give an even shade New work (two or more coats) over and including water thinnable priming coat with cement primer  (13.41.1)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</si>
</sst>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0.00;[Red]#,##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bottom style="dotted"/>
    </border>
    <border>
      <left style="thin"/>
      <right style="thin"/>
      <top/>
      <bottom style="thin"/>
    </border>
    <border>
      <left style="thin"/>
      <right style="thin"/>
      <top style="dotted"/>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175" fontId="26" fillId="0" borderId="21" xfId="0" applyNumberFormat="1" applyFont="1" applyFill="1" applyBorder="1" applyAlignment="1">
      <alignment horizontal="left"/>
    </xf>
    <xf numFmtId="175" fontId="25" fillId="0" borderId="21" xfId="0" applyNumberFormat="1" applyFont="1" applyFill="1" applyBorder="1" applyAlignment="1">
      <alignment horizontal="center" vertical="center"/>
    </xf>
    <xf numFmtId="0" fontId="62" fillId="0" borderId="21" xfId="0" applyFont="1" applyFill="1" applyBorder="1" applyAlignment="1">
      <alignment horizontal="center" vertical="top" wrapText="1"/>
    </xf>
    <xf numFmtId="0" fontId="25" fillId="0" borderId="21" xfId="0" applyFont="1" applyFill="1" applyBorder="1" applyAlignment="1">
      <alignment horizontal="center" vertical="top" wrapText="1"/>
    </xf>
    <xf numFmtId="0" fontId="25" fillId="0" borderId="22" xfId="0" applyFont="1" applyFill="1" applyBorder="1" applyAlignment="1">
      <alignment horizontal="center" vertical="top" wrapText="1"/>
    </xf>
    <xf numFmtId="0" fontId="25" fillId="0" borderId="23" xfId="0" applyFont="1" applyFill="1" applyBorder="1" applyAlignment="1">
      <alignment horizontal="center" vertical="top" wrapText="1"/>
    </xf>
    <xf numFmtId="0" fontId="25" fillId="0" borderId="24" xfId="0" applyFont="1" applyFill="1" applyBorder="1" applyAlignment="1">
      <alignment horizontal="center"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5"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44" fillId="0" borderId="21" xfId="0" applyFont="1" applyFill="1" applyBorder="1" applyAlignment="1">
      <alignment horizontal="justify" vertical="top" wrapText="1"/>
    </xf>
    <xf numFmtId="0" fontId="44" fillId="0" borderId="21" xfId="0" applyFont="1" applyFill="1" applyBorder="1" applyAlignment="1">
      <alignment horizontal="center" wrapText="1"/>
    </xf>
    <xf numFmtId="0" fontId="44" fillId="0" borderId="21" xfId="0" applyFont="1" applyFill="1" applyBorder="1" applyAlignment="1">
      <alignment horizontal="justify" vertical="top" wrapText="1" shrinkToFit="1"/>
    </xf>
    <xf numFmtId="0" fontId="44" fillId="0" borderId="21" xfId="0" applyFont="1" applyFill="1" applyBorder="1" applyAlignment="1">
      <alignment horizontal="center" wrapText="1" shrinkToFi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9"/>
  <sheetViews>
    <sheetView showGridLines="0" zoomScale="70" zoomScaleNormal="70" zoomScalePageLayoutView="0" workbookViewId="0" topLeftCell="A1">
      <selection activeCell="A15" sqref="A15"/>
    </sheetView>
  </sheetViews>
  <sheetFormatPr defaultColWidth="9.140625" defaultRowHeight="15"/>
  <cols>
    <col min="1" max="1" width="17.140625" style="1" customWidth="1"/>
    <col min="2" max="2" width="84.28125" style="1" customWidth="1"/>
    <col min="3" max="3" width="37.7109375" style="1" hidden="1" customWidth="1"/>
    <col min="4" max="4" width="16.140625" style="1" customWidth="1"/>
    <col min="5" max="5" width="14.140625" style="1" customWidth="1"/>
    <col min="6" max="6" width="15.57421875" style="1" customWidth="1"/>
    <col min="7" max="7" width="10.28125" style="1" hidden="1" customWidth="1"/>
    <col min="8" max="8" width="7.140625" style="1" hidden="1" customWidth="1"/>
    <col min="9" max="9" width="11.28125" style="1" hidden="1" customWidth="1"/>
    <col min="10" max="10" width="12.28125" style="1" hidden="1" customWidth="1"/>
    <col min="11" max="11" width="17.140625" style="1" hidden="1" customWidth="1"/>
    <col min="12" max="12" width="13.00390625" style="1" hidden="1" customWidth="1"/>
    <col min="13" max="13" width="29.00390625" style="1" hidden="1" customWidth="1"/>
    <col min="14" max="14" width="13.140625" style="2" hidden="1" customWidth="1"/>
    <col min="15" max="15" width="10.28125" style="1" hidden="1" customWidth="1"/>
    <col min="16" max="17" width="13.00390625" style="1" hidden="1" customWidth="1"/>
    <col min="18" max="19" width="7.140625" style="1" hidden="1" customWidth="1"/>
    <col min="20" max="20" width="10.28125" style="1" hidden="1" customWidth="1"/>
    <col min="21" max="21" width="22.28125" style="1" hidden="1" customWidth="1"/>
    <col min="22" max="22" width="23.57421875" style="1" hidden="1" customWidth="1"/>
    <col min="23" max="23" width="10.28125" style="1" hidden="1" customWidth="1"/>
    <col min="24" max="25" width="7.140625" style="1" hidden="1" customWidth="1"/>
    <col min="26" max="29" width="10.28125" style="1" hidden="1" customWidth="1"/>
    <col min="30" max="31" width="7.140625" style="1" hidden="1" customWidth="1"/>
    <col min="32" max="35" width="10.28125" style="1" hidden="1" customWidth="1"/>
    <col min="36" max="37" width="7.140625" style="1" hidden="1" customWidth="1"/>
    <col min="38" max="41" width="10.28125" style="1" hidden="1" customWidth="1"/>
    <col min="42" max="43" width="7.140625" style="1" hidden="1" customWidth="1"/>
    <col min="44" max="45" width="10.28125" style="1" hidden="1" customWidth="1"/>
    <col min="46" max="47" width="12.28125" style="1" hidden="1" customWidth="1"/>
    <col min="48" max="49" width="7.140625" style="1" hidden="1" customWidth="1"/>
    <col min="50" max="51" width="12.28125" style="1" hidden="1" customWidth="1"/>
    <col min="52" max="52" width="7.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7" t="str">
        <f>B2&amp;" BoQ"</f>
        <v>Percentage BoQ</v>
      </c>
      <c r="B1" s="87"/>
      <c r="C1" s="87"/>
      <c r="D1" s="87"/>
      <c r="E1" s="87"/>
      <c r="F1" s="87"/>
      <c r="G1" s="87"/>
      <c r="H1" s="87"/>
      <c r="I1" s="87"/>
      <c r="J1" s="87"/>
      <c r="K1" s="87"/>
      <c r="L1" s="87"/>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8" t="s">
        <v>71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10"/>
      <c r="IF4" s="10"/>
      <c r="IG4" s="10"/>
      <c r="IH4" s="10"/>
      <c r="II4" s="10"/>
    </row>
    <row r="5" spans="1:243" s="9" customFormat="1" ht="36" customHeight="1">
      <c r="A5" s="88" t="s">
        <v>91</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10"/>
      <c r="IF5" s="10"/>
      <c r="IG5" s="10"/>
      <c r="IH5" s="10"/>
      <c r="II5" s="10"/>
    </row>
    <row r="6" spans="1:243" s="9" customFormat="1" ht="27" customHeight="1">
      <c r="A6" s="88" t="s">
        <v>72</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10"/>
      <c r="IF6" s="10"/>
      <c r="IG6" s="10"/>
      <c r="IH6" s="10"/>
      <c r="II6" s="10"/>
    </row>
    <row r="7" spans="1:243" s="9" customFormat="1" ht="13.5" hidden="1">
      <c r="A7" s="89" t="s">
        <v>7</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10"/>
      <c r="IF7" s="10"/>
      <c r="IG7" s="10"/>
      <c r="IH7" s="10"/>
      <c r="II7" s="10"/>
    </row>
    <row r="8" spans="1:243" s="12" customFormat="1" ht="54.75">
      <c r="A8" s="11" t="s">
        <v>62</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IE8" s="13"/>
      <c r="IF8" s="13"/>
      <c r="IG8" s="13"/>
      <c r="IH8" s="13"/>
      <c r="II8" s="13"/>
    </row>
    <row r="9" spans="1:243" s="14" customFormat="1" ht="13.5">
      <c r="A9" s="85" t="s">
        <v>8</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IE9" s="15"/>
      <c r="IF9" s="15"/>
      <c r="IG9" s="15"/>
      <c r="IH9" s="15"/>
      <c r="II9" s="15"/>
    </row>
    <row r="10" spans="1:243" s="17" customFormat="1" ht="13.5">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63</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65</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67</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67</v>
      </c>
      <c r="IC13" s="38" t="s">
        <v>34</v>
      </c>
      <c r="IE13" s="39"/>
      <c r="IF13" s="39" t="s">
        <v>35</v>
      </c>
      <c r="IG13" s="39" t="s">
        <v>36</v>
      </c>
      <c r="IH13" s="39">
        <v>10</v>
      </c>
      <c r="II13" s="39" t="s">
        <v>37</v>
      </c>
    </row>
    <row r="14" spans="1:243" s="38" customFormat="1" ht="44.25" customHeight="1">
      <c r="A14" s="80">
        <v>1</v>
      </c>
      <c r="B14" s="93" t="s">
        <v>77</v>
      </c>
      <c r="C14" s="24" t="s">
        <v>38</v>
      </c>
      <c r="D14" s="77">
        <v>0.6</v>
      </c>
      <c r="E14" s="94" t="s">
        <v>89</v>
      </c>
      <c r="F14" s="77">
        <v>1737.45</v>
      </c>
      <c r="G14" s="41"/>
      <c r="H14" s="42"/>
      <c r="I14" s="40" t="s">
        <v>40</v>
      </c>
      <c r="J14" s="43">
        <f aca="true" t="shared" si="0" ref="J14:J24">IF(I14="Less(-)",-1,1)</f>
        <v>1</v>
      </c>
      <c r="K14" s="44" t="s">
        <v>41</v>
      </c>
      <c r="L14" s="44" t="s">
        <v>4</v>
      </c>
      <c r="M14" s="72"/>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1042.47</v>
      </c>
      <c r="BB14" s="48">
        <f aca="true" t="shared" si="2" ref="BB14:BB24">BA14+SUM(N14:AZ14)</f>
        <v>1042.47</v>
      </c>
      <c r="BC14" s="37" t="str">
        <f aca="true" t="shared" si="3" ref="BC14:BC24">SpellNumber(L14,BB14)</f>
        <v>INR  One Thousand  &amp;Forty Two  and Paise Forty Seven Only</v>
      </c>
      <c r="IA14" s="38">
        <v>1</v>
      </c>
      <c r="IB14" s="76" t="s">
        <v>92</v>
      </c>
      <c r="IC14" s="38" t="s">
        <v>38</v>
      </c>
      <c r="ID14" s="38">
        <v>0.6</v>
      </c>
      <c r="IE14" s="39" t="s">
        <v>89</v>
      </c>
      <c r="IF14" s="39" t="s">
        <v>42</v>
      </c>
      <c r="IG14" s="39" t="s">
        <v>36</v>
      </c>
      <c r="IH14" s="39">
        <v>123.223</v>
      </c>
      <c r="II14" s="39" t="s">
        <v>39</v>
      </c>
    </row>
    <row r="15" spans="1:243" s="38" customFormat="1" ht="57" customHeight="1">
      <c r="A15" s="81">
        <v>2</v>
      </c>
      <c r="B15" s="93" t="s">
        <v>78</v>
      </c>
      <c r="C15" s="24" t="s">
        <v>43</v>
      </c>
      <c r="D15" s="77">
        <v>0.6</v>
      </c>
      <c r="E15" s="94" t="s">
        <v>89</v>
      </c>
      <c r="F15" s="77">
        <v>1469.9</v>
      </c>
      <c r="G15" s="41"/>
      <c r="H15" s="41"/>
      <c r="I15" s="40" t="s">
        <v>40</v>
      </c>
      <c r="J15" s="43">
        <f t="shared" si="0"/>
        <v>1</v>
      </c>
      <c r="K15" s="44" t="s">
        <v>41</v>
      </c>
      <c r="L15" s="44" t="s">
        <v>4</v>
      </c>
      <c r="M15" s="73"/>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881.94</v>
      </c>
      <c r="BB15" s="48">
        <f t="shared" si="2"/>
        <v>881.94</v>
      </c>
      <c r="BC15" s="37" t="str">
        <f t="shared" si="3"/>
        <v>INR  Eight Hundred &amp; Eighty One  and Paise Ninety Four Only</v>
      </c>
      <c r="IA15" s="38">
        <v>2</v>
      </c>
      <c r="IB15" s="76" t="s">
        <v>93</v>
      </c>
      <c r="IC15" s="38" t="s">
        <v>43</v>
      </c>
      <c r="ID15" s="38">
        <v>0.6</v>
      </c>
      <c r="IE15" s="39" t="s">
        <v>89</v>
      </c>
      <c r="IF15" s="39" t="s">
        <v>44</v>
      </c>
      <c r="IG15" s="39" t="s">
        <v>45</v>
      </c>
      <c r="IH15" s="39">
        <v>213</v>
      </c>
      <c r="II15" s="39" t="s">
        <v>39</v>
      </c>
    </row>
    <row r="16" spans="1:243" s="38" customFormat="1" ht="33" customHeight="1">
      <c r="A16" s="82">
        <v>3</v>
      </c>
      <c r="B16" s="93" t="s">
        <v>79</v>
      </c>
      <c r="C16" s="24" t="s">
        <v>46</v>
      </c>
      <c r="D16" s="77">
        <v>18</v>
      </c>
      <c r="E16" s="94" t="s">
        <v>73</v>
      </c>
      <c r="F16" s="77">
        <v>263.55</v>
      </c>
      <c r="G16" s="41"/>
      <c r="H16" s="41"/>
      <c r="I16" s="40" t="s">
        <v>40</v>
      </c>
      <c r="J16" s="43">
        <f t="shared" si="0"/>
        <v>1</v>
      </c>
      <c r="K16" s="44" t="s">
        <v>41</v>
      </c>
      <c r="L16" s="44" t="s">
        <v>4</v>
      </c>
      <c r="M16" s="73"/>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4743.9</v>
      </c>
      <c r="BB16" s="48">
        <f t="shared" si="2"/>
        <v>4743.9</v>
      </c>
      <c r="BC16" s="37" t="str">
        <f t="shared" si="3"/>
        <v>INR  Four Thousand Seven Hundred &amp; Forty Three  and Paise Ninety Only</v>
      </c>
      <c r="IA16" s="38">
        <v>3</v>
      </c>
      <c r="IB16" s="76" t="s">
        <v>94</v>
      </c>
      <c r="IC16" s="38" t="s">
        <v>46</v>
      </c>
      <c r="ID16" s="38">
        <v>18</v>
      </c>
      <c r="IE16" s="39" t="s">
        <v>73</v>
      </c>
      <c r="IF16" s="39" t="s">
        <v>35</v>
      </c>
      <c r="IG16" s="39" t="s">
        <v>47</v>
      </c>
      <c r="IH16" s="39">
        <v>10</v>
      </c>
      <c r="II16" s="39" t="s">
        <v>39</v>
      </c>
    </row>
    <row r="17" spans="1:243" s="38" customFormat="1" ht="50.25" customHeight="1">
      <c r="A17" s="81">
        <v>4</v>
      </c>
      <c r="B17" s="95" t="s">
        <v>80</v>
      </c>
      <c r="C17" s="24" t="s">
        <v>48</v>
      </c>
      <c r="D17" s="77">
        <v>0.6</v>
      </c>
      <c r="E17" s="94" t="s">
        <v>89</v>
      </c>
      <c r="F17" s="77">
        <v>6788.6</v>
      </c>
      <c r="G17" s="41"/>
      <c r="H17" s="41"/>
      <c r="I17" s="40" t="s">
        <v>40</v>
      </c>
      <c r="J17" s="43">
        <f t="shared" si="0"/>
        <v>1</v>
      </c>
      <c r="K17" s="44" t="s">
        <v>41</v>
      </c>
      <c r="L17" s="44" t="s">
        <v>4</v>
      </c>
      <c r="M17" s="73"/>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4073.16</v>
      </c>
      <c r="BB17" s="48">
        <f t="shared" si="2"/>
        <v>4073.16</v>
      </c>
      <c r="BC17" s="37" t="str">
        <f t="shared" si="3"/>
        <v>INR  Four Thousand  &amp;Seventy Three  and Paise Sixteen Only</v>
      </c>
      <c r="IA17" s="38">
        <v>4</v>
      </c>
      <c r="IB17" s="76" t="s">
        <v>95</v>
      </c>
      <c r="IC17" s="38" t="s">
        <v>48</v>
      </c>
      <c r="ID17" s="38">
        <v>0.6</v>
      </c>
      <c r="IE17" s="39" t="s">
        <v>89</v>
      </c>
      <c r="IF17" s="39" t="s">
        <v>49</v>
      </c>
      <c r="IG17" s="39" t="s">
        <v>50</v>
      </c>
      <c r="IH17" s="39">
        <v>10</v>
      </c>
      <c r="II17" s="39" t="s">
        <v>39</v>
      </c>
    </row>
    <row r="18" spans="1:243" s="38" customFormat="1" ht="55.5" customHeight="1">
      <c r="A18" s="82">
        <v>5</v>
      </c>
      <c r="B18" s="95" t="s">
        <v>81</v>
      </c>
      <c r="C18" s="24" t="s">
        <v>51</v>
      </c>
      <c r="D18" s="77">
        <v>86</v>
      </c>
      <c r="E18" s="94" t="s">
        <v>73</v>
      </c>
      <c r="F18" s="77">
        <v>8670.5</v>
      </c>
      <c r="G18" s="41"/>
      <c r="H18" s="41"/>
      <c r="I18" s="40" t="s">
        <v>40</v>
      </c>
      <c r="J18" s="43">
        <f t="shared" si="0"/>
        <v>1</v>
      </c>
      <c r="K18" s="44" t="s">
        <v>41</v>
      </c>
      <c r="L18" s="44" t="s">
        <v>4</v>
      </c>
      <c r="M18" s="73"/>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745663</v>
      </c>
      <c r="BB18" s="48">
        <f t="shared" si="2"/>
        <v>745663</v>
      </c>
      <c r="BC18" s="37" t="str">
        <f t="shared" si="3"/>
        <v>INR  Seven Lakh Forty Five Thousand Six Hundred &amp; Sixty Three  Only</v>
      </c>
      <c r="IA18" s="38">
        <v>5</v>
      </c>
      <c r="IB18" s="76" t="s">
        <v>96</v>
      </c>
      <c r="IC18" s="38" t="s">
        <v>51</v>
      </c>
      <c r="ID18" s="38">
        <v>86</v>
      </c>
      <c r="IE18" s="39" t="s">
        <v>73</v>
      </c>
      <c r="IF18" s="39" t="s">
        <v>42</v>
      </c>
      <c r="IG18" s="39" t="s">
        <v>36</v>
      </c>
      <c r="IH18" s="39">
        <v>123.223</v>
      </c>
      <c r="II18" s="39" t="s">
        <v>39</v>
      </c>
    </row>
    <row r="19" spans="1:243" s="38" customFormat="1" ht="30.75" customHeight="1">
      <c r="A19" s="81">
        <v>6</v>
      </c>
      <c r="B19" s="93" t="s">
        <v>82</v>
      </c>
      <c r="C19" s="24" t="s">
        <v>52</v>
      </c>
      <c r="D19" s="77">
        <v>263</v>
      </c>
      <c r="E19" s="94" t="s">
        <v>74</v>
      </c>
      <c r="F19" s="77">
        <v>165.3</v>
      </c>
      <c r="G19" s="41"/>
      <c r="H19" s="41"/>
      <c r="I19" s="40" t="s">
        <v>40</v>
      </c>
      <c r="J19" s="43">
        <f t="shared" si="0"/>
        <v>1</v>
      </c>
      <c r="K19" s="44" t="s">
        <v>41</v>
      </c>
      <c r="L19" s="44" t="s">
        <v>4</v>
      </c>
      <c r="M19" s="73"/>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43473.9</v>
      </c>
      <c r="BB19" s="48">
        <f t="shared" si="2"/>
        <v>43473.9</v>
      </c>
      <c r="BC19" s="37" t="str">
        <f t="shared" si="3"/>
        <v>INR  Forty Three Thousand Four Hundred &amp; Seventy Three  and Paise Ninety Only</v>
      </c>
      <c r="IA19" s="38">
        <v>6</v>
      </c>
      <c r="IB19" s="76" t="s">
        <v>97</v>
      </c>
      <c r="IC19" s="38" t="s">
        <v>52</v>
      </c>
      <c r="ID19" s="38">
        <v>263</v>
      </c>
      <c r="IE19" s="39" t="s">
        <v>74</v>
      </c>
      <c r="IF19" s="39" t="s">
        <v>44</v>
      </c>
      <c r="IG19" s="39" t="s">
        <v>45</v>
      </c>
      <c r="IH19" s="39">
        <v>213</v>
      </c>
      <c r="II19" s="39" t="s">
        <v>39</v>
      </c>
    </row>
    <row r="20" spans="1:243" s="38" customFormat="1" ht="54" customHeight="1">
      <c r="A20" s="81">
        <v>7</v>
      </c>
      <c r="B20" s="93" t="s">
        <v>83</v>
      </c>
      <c r="C20" s="24" t="s">
        <v>53</v>
      </c>
      <c r="D20" s="77">
        <v>54</v>
      </c>
      <c r="E20" s="94" t="s">
        <v>74</v>
      </c>
      <c r="F20" s="77">
        <v>131</v>
      </c>
      <c r="G20" s="41"/>
      <c r="H20" s="41"/>
      <c r="I20" s="40" t="s">
        <v>40</v>
      </c>
      <c r="J20" s="43">
        <f t="shared" si="0"/>
        <v>1</v>
      </c>
      <c r="K20" s="44" t="s">
        <v>41</v>
      </c>
      <c r="L20" s="44" t="s">
        <v>4</v>
      </c>
      <c r="M20" s="73"/>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7074</v>
      </c>
      <c r="BB20" s="48">
        <f t="shared" si="2"/>
        <v>7074</v>
      </c>
      <c r="BC20" s="37" t="str">
        <f t="shared" si="3"/>
        <v>INR  Seven Thousand  &amp;Seventy Four  Only</v>
      </c>
      <c r="IA20" s="38">
        <v>7</v>
      </c>
      <c r="IB20" s="76" t="s">
        <v>98</v>
      </c>
      <c r="IC20" s="38" t="s">
        <v>53</v>
      </c>
      <c r="ID20" s="38">
        <v>54</v>
      </c>
      <c r="IE20" s="39" t="s">
        <v>74</v>
      </c>
      <c r="IF20" s="39" t="s">
        <v>35</v>
      </c>
      <c r="IG20" s="39" t="s">
        <v>47</v>
      </c>
      <c r="IH20" s="39">
        <v>10</v>
      </c>
      <c r="II20" s="39" t="s">
        <v>39</v>
      </c>
    </row>
    <row r="21" spans="1:243" s="38" customFormat="1" ht="35.25" customHeight="1">
      <c r="A21" s="81">
        <v>8</v>
      </c>
      <c r="B21" s="93" t="s">
        <v>84</v>
      </c>
      <c r="C21" s="24" t="s">
        <v>54</v>
      </c>
      <c r="D21" s="77">
        <v>34</v>
      </c>
      <c r="E21" s="94" t="s">
        <v>64</v>
      </c>
      <c r="F21" s="77">
        <v>67.35</v>
      </c>
      <c r="G21" s="41"/>
      <c r="H21" s="41"/>
      <c r="I21" s="40" t="s">
        <v>40</v>
      </c>
      <c r="J21" s="43">
        <f t="shared" si="0"/>
        <v>1</v>
      </c>
      <c r="K21" s="44" t="s">
        <v>41</v>
      </c>
      <c r="L21" s="44" t="s">
        <v>4</v>
      </c>
      <c r="M21" s="73"/>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2289.9</v>
      </c>
      <c r="BB21" s="48">
        <f t="shared" si="2"/>
        <v>2289.9</v>
      </c>
      <c r="BC21" s="37" t="str">
        <f t="shared" si="3"/>
        <v>INR  Two Thousand Two Hundred &amp; Eighty Nine  and Paise Ninety Only</v>
      </c>
      <c r="IA21" s="38">
        <v>8</v>
      </c>
      <c r="IB21" s="38" t="s">
        <v>99</v>
      </c>
      <c r="IC21" s="38" t="s">
        <v>54</v>
      </c>
      <c r="ID21" s="38">
        <v>34</v>
      </c>
      <c r="IE21" s="39" t="s">
        <v>64</v>
      </c>
      <c r="IF21" s="39" t="s">
        <v>49</v>
      </c>
      <c r="IG21" s="39" t="s">
        <v>50</v>
      </c>
      <c r="IH21" s="39">
        <v>10</v>
      </c>
      <c r="II21" s="39" t="s">
        <v>39</v>
      </c>
    </row>
    <row r="22" spans="1:243" s="38" customFormat="1" ht="38.25" customHeight="1">
      <c r="A22" s="83">
        <v>9</v>
      </c>
      <c r="B22" s="93" t="s">
        <v>85</v>
      </c>
      <c r="C22" s="24" t="s">
        <v>55</v>
      </c>
      <c r="D22" s="77">
        <v>126</v>
      </c>
      <c r="E22" s="94" t="s">
        <v>64</v>
      </c>
      <c r="F22" s="77">
        <v>121.55</v>
      </c>
      <c r="G22" s="41"/>
      <c r="H22" s="41"/>
      <c r="I22" s="40" t="s">
        <v>40</v>
      </c>
      <c r="J22" s="43">
        <f t="shared" si="0"/>
        <v>1</v>
      </c>
      <c r="K22" s="44" t="s">
        <v>41</v>
      </c>
      <c r="L22" s="44" t="s">
        <v>4</v>
      </c>
      <c r="M22" s="73"/>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15315.3</v>
      </c>
      <c r="BB22" s="48">
        <f t="shared" si="2"/>
        <v>15315.3</v>
      </c>
      <c r="BC22" s="37" t="str">
        <f t="shared" si="3"/>
        <v>INR  Fifteen Thousand Three Hundred &amp; Fifteen  and Paise Thirty Only</v>
      </c>
      <c r="IA22" s="38">
        <v>9</v>
      </c>
      <c r="IB22" s="76" t="s">
        <v>100</v>
      </c>
      <c r="IC22" s="38" t="s">
        <v>55</v>
      </c>
      <c r="ID22" s="38">
        <v>126</v>
      </c>
      <c r="IE22" s="39" t="s">
        <v>64</v>
      </c>
      <c r="IF22" s="39" t="s">
        <v>42</v>
      </c>
      <c r="IG22" s="39" t="s">
        <v>36</v>
      </c>
      <c r="IH22" s="39">
        <v>123.223</v>
      </c>
      <c r="II22" s="39" t="s">
        <v>39</v>
      </c>
    </row>
    <row r="23" spans="1:243" s="38" customFormat="1" ht="42" customHeight="1">
      <c r="A23" s="84">
        <v>10</v>
      </c>
      <c r="B23" s="95" t="s">
        <v>86</v>
      </c>
      <c r="C23" s="24" t="s">
        <v>56</v>
      </c>
      <c r="D23" s="77">
        <v>9</v>
      </c>
      <c r="E23" s="96" t="s">
        <v>64</v>
      </c>
      <c r="F23" s="77">
        <v>932.1</v>
      </c>
      <c r="G23" s="41"/>
      <c r="H23" s="41"/>
      <c r="I23" s="40" t="s">
        <v>40</v>
      </c>
      <c r="J23" s="43">
        <f t="shared" si="0"/>
        <v>1</v>
      </c>
      <c r="K23" s="44" t="s">
        <v>41</v>
      </c>
      <c r="L23" s="44" t="s">
        <v>4</v>
      </c>
      <c r="M23" s="73"/>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8388.9</v>
      </c>
      <c r="BB23" s="48">
        <f t="shared" si="2"/>
        <v>8388.9</v>
      </c>
      <c r="BC23" s="37" t="str">
        <f t="shared" si="3"/>
        <v>INR  Eight Thousand Three Hundred &amp; Eighty Eight  and Paise Ninety Only</v>
      </c>
      <c r="IA23" s="38">
        <v>10</v>
      </c>
      <c r="IB23" s="76" t="s">
        <v>101</v>
      </c>
      <c r="IC23" s="38" t="s">
        <v>56</v>
      </c>
      <c r="ID23" s="38">
        <v>9</v>
      </c>
      <c r="IE23" s="39" t="s">
        <v>64</v>
      </c>
      <c r="IF23" s="39" t="s">
        <v>44</v>
      </c>
      <c r="IG23" s="39" t="s">
        <v>45</v>
      </c>
      <c r="IH23" s="39">
        <v>213</v>
      </c>
      <c r="II23" s="39" t="s">
        <v>39</v>
      </c>
    </row>
    <row r="24" spans="1:243" s="38" customFormat="1" ht="48" customHeight="1">
      <c r="A24" s="84">
        <v>11</v>
      </c>
      <c r="B24" s="93" t="s">
        <v>87</v>
      </c>
      <c r="C24" s="24" t="s">
        <v>57</v>
      </c>
      <c r="D24" s="77">
        <v>6</v>
      </c>
      <c r="E24" s="94" t="s">
        <v>90</v>
      </c>
      <c r="F24" s="77">
        <v>115.15</v>
      </c>
      <c r="G24" s="41"/>
      <c r="H24" s="41"/>
      <c r="I24" s="40" t="s">
        <v>40</v>
      </c>
      <c r="J24" s="43">
        <f t="shared" si="0"/>
        <v>1</v>
      </c>
      <c r="K24" s="44" t="s">
        <v>41</v>
      </c>
      <c r="L24" s="44" t="s">
        <v>4</v>
      </c>
      <c r="M24" s="73"/>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690.9</v>
      </c>
      <c r="BB24" s="48">
        <f t="shared" si="2"/>
        <v>690.9</v>
      </c>
      <c r="BC24" s="37" t="str">
        <f t="shared" si="3"/>
        <v>INR  Six Hundred &amp; Ninety  and Paise Ninety Only</v>
      </c>
      <c r="IA24" s="38">
        <v>11</v>
      </c>
      <c r="IB24" s="76" t="s">
        <v>102</v>
      </c>
      <c r="IC24" s="38" t="s">
        <v>57</v>
      </c>
      <c r="ID24" s="38">
        <v>6</v>
      </c>
      <c r="IE24" s="39" t="s">
        <v>90</v>
      </c>
      <c r="IF24" s="39" t="s">
        <v>35</v>
      </c>
      <c r="IG24" s="39" t="s">
        <v>47</v>
      </c>
      <c r="IH24" s="39">
        <v>10</v>
      </c>
      <c r="II24" s="39" t="s">
        <v>39</v>
      </c>
    </row>
    <row r="25" spans="1:243" s="38" customFormat="1" ht="48.75" customHeight="1">
      <c r="A25" s="81">
        <v>12</v>
      </c>
      <c r="B25" s="93" t="s">
        <v>88</v>
      </c>
      <c r="C25" s="24" t="s">
        <v>66</v>
      </c>
      <c r="D25" s="77">
        <v>6</v>
      </c>
      <c r="E25" s="94" t="s">
        <v>64</v>
      </c>
      <c r="F25" s="77">
        <v>153.45</v>
      </c>
      <c r="G25" s="41"/>
      <c r="H25" s="41"/>
      <c r="I25" s="40" t="s">
        <v>40</v>
      </c>
      <c r="J25" s="43">
        <f>IF(I25="Less(-)",-1,1)</f>
        <v>1</v>
      </c>
      <c r="K25" s="44" t="s">
        <v>41</v>
      </c>
      <c r="L25" s="44" t="s">
        <v>4</v>
      </c>
      <c r="M25" s="73"/>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total_amount_ba($B$2,$D$2,D25,F25,J25,K25,M25)</f>
        <v>920.7</v>
      </c>
      <c r="BB25" s="48">
        <f>BA25+SUM(N25:AZ25)</f>
        <v>920.7</v>
      </c>
      <c r="BC25" s="37" t="str">
        <f>SpellNumber(L25,BB25)</f>
        <v>INR  Nine Hundred &amp; Twenty  and Paise Seventy Only</v>
      </c>
      <c r="IA25" s="38">
        <v>12</v>
      </c>
      <c r="IB25" s="76" t="s">
        <v>103</v>
      </c>
      <c r="IC25" s="38" t="s">
        <v>66</v>
      </c>
      <c r="ID25" s="38">
        <v>6</v>
      </c>
      <c r="IE25" s="39" t="s">
        <v>64</v>
      </c>
      <c r="IF25" s="39" t="s">
        <v>42</v>
      </c>
      <c r="IG25" s="39" t="s">
        <v>36</v>
      </c>
      <c r="IH25" s="39">
        <v>123.223</v>
      </c>
      <c r="II25" s="39" t="s">
        <v>39</v>
      </c>
    </row>
    <row r="26" spans="1:243" s="38" customFormat="1" ht="57" customHeight="1">
      <c r="A26" s="22">
        <v>13</v>
      </c>
      <c r="B26" s="78" t="s">
        <v>75</v>
      </c>
      <c r="C26" s="24" t="s">
        <v>58</v>
      </c>
      <c r="D26" s="77">
        <v>1</v>
      </c>
      <c r="E26" s="79" t="s">
        <v>76</v>
      </c>
      <c r="F26" s="77">
        <v>6.33</v>
      </c>
      <c r="G26" s="50"/>
      <c r="H26" s="51"/>
      <c r="I26" s="40" t="s">
        <v>40</v>
      </c>
      <c r="J26" s="43">
        <v>1</v>
      </c>
      <c r="K26" s="44" t="s">
        <v>41</v>
      </c>
      <c r="L26" s="44" t="s">
        <v>4</v>
      </c>
      <c r="M26" s="73"/>
      <c r="N26" s="41"/>
      <c r="O26" s="41"/>
      <c r="P26" s="46"/>
      <c r="Q26" s="41"/>
      <c r="R26" s="41"/>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(BA14+BA15+BA16+BA17+BA18+BA19+BA20+BA21+BA22+BA23+BA24+BA25)*6.33%</f>
        <v>52827.53</v>
      </c>
      <c r="BB26" s="48">
        <f>BA26+SUM(N26:AZ26)</f>
        <v>52827.53</v>
      </c>
      <c r="BC26" s="37" t="str">
        <f>SpellNumber(L26,BB26)</f>
        <v>INR  Fifty Two Thousand Eight Hundred &amp; Twenty Seven  and Paise Fifty Three Only</v>
      </c>
      <c r="IA26" s="38">
        <v>13</v>
      </c>
      <c r="IB26" s="76" t="s">
        <v>75</v>
      </c>
      <c r="IC26" s="38" t="s">
        <v>58</v>
      </c>
      <c r="ID26" s="38">
        <v>1</v>
      </c>
      <c r="IE26" s="39" t="s">
        <v>76</v>
      </c>
      <c r="IF26" s="39" t="s">
        <v>44</v>
      </c>
      <c r="IG26" s="39" t="s">
        <v>59</v>
      </c>
      <c r="IH26" s="39">
        <v>10</v>
      </c>
      <c r="II26" s="39" t="s">
        <v>39</v>
      </c>
    </row>
    <row r="27" spans="1:243" s="38" customFormat="1" ht="48" customHeight="1">
      <c r="A27" s="52" t="s">
        <v>68</v>
      </c>
      <c r="B27" s="53"/>
      <c r="C27" s="54"/>
      <c r="D27" s="55"/>
      <c r="E27" s="55"/>
      <c r="F27" s="55"/>
      <c r="G27" s="55"/>
      <c r="H27" s="56"/>
      <c r="I27" s="56"/>
      <c r="J27" s="56"/>
      <c r="K27" s="56"/>
      <c r="L27" s="57"/>
      <c r="BA27" s="58">
        <f>SUM(BA13:BA26)</f>
        <v>887385.6</v>
      </c>
      <c r="BB27" s="59">
        <f>SUM(BB13:BB26)</f>
        <v>887385.6</v>
      </c>
      <c r="BC27" s="37" t="str">
        <f>SpellNumber($E$2,BB27)</f>
        <v>INR  Eight Lakh Eighty Seven Thousand Three Hundred &amp; Eighty Five  and Paise Sixty Only</v>
      </c>
      <c r="IE27" s="39">
        <v>4</v>
      </c>
      <c r="IF27" s="39" t="s">
        <v>44</v>
      </c>
      <c r="IG27" s="39" t="s">
        <v>59</v>
      </c>
      <c r="IH27" s="39">
        <v>10</v>
      </c>
      <c r="II27" s="39" t="s">
        <v>39</v>
      </c>
    </row>
    <row r="28" spans="1:243" s="68" customFormat="1" ht="18">
      <c r="A28" s="53" t="s">
        <v>69</v>
      </c>
      <c r="B28" s="60"/>
      <c r="C28" s="61"/>
      <c r="D28" s="62"/>
      <c r="E28" s="74" t="s">
        <v>61</v>
      </c>
      <c r="F28" s="75"/>
      <c r="G28" s="63"/>
      <c r="H28" s="64"/>
      <c r="I28" s="64"/>
      <c r="J28" s="64"/>
      <c r="K28" s="65"/>
      <c r="L28" s="66"/>
      <c r="M28" s="67"/>
      <c r="O28" s="38"/>
      <c r="P28" s="38"/>
      <c r="Q28" s="38"/>
      <c r="R28" s="38"/>
      <c r="S28" s="38"/>
      <c r="BA28" s="69">
        <f>IF(ISBLANK(F28),0,IF(E28="Excess (+)",ROUND(BA27+(BA27*F28),2),IF(E28="Less (-)",ROUND(BA27+(BA27*F28*(-1)),2),IF(E28="At Par",BA27,0))))</f>
        <v>0</v>
      </c>
      <c r="BB28" s="70">
        <f>ROUND(BA28,0)</f>
        <v>0</v>
      </c>
      <c r="BC28" s="37" t="str">
        <f>SpellNumber($E$2,BB28)</f>
        <v>INR Zero Only</v>
      </c>
      <c r="IE28" s="71"/>
      <c r="IF28" s="71"/>
      <c r="IG28" s="71"/>
      <c r="IH28" s="71"/>
      <c r="II28" s="71"/>
    </row>
    <row r="29" spans="1:243" s="68" customFormat="1" ht="18">
      <c r="A29" s="52" t="s">
        <v>70</v>
      </c>
      <c r="B29" s="52"/>
      <c r="C29" s="86" t="str">
        <f>SpellNumber($E$2,BB28)</f>
        <v>INR Zero Only</v>
      </c>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IE29" s="71"/>
      <c r="IF29" s="71"/>
      <c r="IG29" s="71"/>
      <c r="IH29" s="71"/>
      <c r="II29" s="71"/>
    </row>
  </sheetData>
  <sheetProtection password="EEC8" sheet="1"/>
  <mergeCells count="8">
    <mergeCell ref="A9:BC9"/>
    <mergeCell ref="C29:BC29"/>
    <mergeCell ref="A1:L1"/>
    <mergeCell ref="A4:BC4"/>
    <mergeCell ref="A5:BC5"/>
    <mergeCell ref="A6:BC6"/>
    <mergeCell ref="A7:BC7"/>
    <mergeCell ref="B8:BC8"/>
  </mergeCells>
  <dataValidations count="21">
    <dataValidation type="list" allowBlank="1" showErrorMessage="1" sqref="E28">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allowBlank="1" showInputMessage="1" showErrorMessage="1" promptTitle="Item Description" prompt="Please enter Item Description in text" sqref="B19:B24">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5 G26">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8">
      <formula1>IF(E28="Select",-1,IF(E28="At Par",0,0))</formula1>
      <formula2>IF(E28="Select",-1,IF(E28="At Par",0,0.99))</formula2>
    </dataValidation>
    <dataValidation type="list" allowBlank="1" showInputMessage="1" showErrorMessage="1" sqref="L24 L13 L14 L15 L16 L17 L18 L19 L20 L21 L22 L23 L26 L25">
      <formula1>"INR"</formula1>
    </dataValidation>
    <dataValidation type="decimal" allowBlank="1" showInputMessage="1" showErrorMessage="1" promptTitle="Rate Entry" prompt="Please enter the Rate in Rupees for this item. " errorTitle="Invaid Entry" error="Only Numeric Values are allowed. " sqref="H2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26">
      <formula1>0</formula1>
      <formula2>999999999999999</formula2>
    </dataValidation>
    <dataValidation type="list" allowBlank="1" showErrorMessage="1" sqref="K13:K26">
      <formula1>"Partial Conversion,Full Conversion"</formula1>
      <formula2>0</formula2>
    </dataValidation>
    <dataValidation allowBlank="1" showInputMessage="1" showErrorMessage="1" promptTitle="Addition / Deduction" prompt="Please Choose the correct One" sqref="J13:J26">
      <formula1>0</formula1>
      <formula2>0</formula2>
    </dataValidation>
    <dataValidation type="list" showErrorMessage="1" sqref="I13:I26">
      <formula1>"Excess(+),Less(-)"</formula1>
      <formula2>0</formula2>
    </dataValidation>
    <dataValidation allowBlank="1" showInputMessage="1" showErrorMessage="1" promptTitle="Itemcode/Make" prompt="Please enter text" sqref="C13:C2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6">
      <formula1>0</formula1>
      <formula2>999999999999999</formula2>
    </dataValidation>
    <dataValidation allowBlank="1" showInputMessage="1" showErrorMessage="1" promptTitle="Units" prompt="Please enter Units in text" sqref="E13:E26">
      <formula1>0</formula1>
      <formula2>0</formula2>
    </dataValidation>
    <dataValidation type="decimal" allowBlank="1" showInputMessage="1" showErrorMessage="1" promptTitle="Quantity" prompt="Please enter the Quantity for this item. " errorTitle="Invalid Entry" error="Only Numeric Values are allowed. " sqref="D13:D26 F13:F26">
      <formula1>0</formula1>
      <formula2>999999999999999</formula2>
    </dataValidation>
    <dataValidation type="decimal" allowBlank="1" showErrorMessage="1" errorTitle="Invalid Entry" error="Only Numeric Values are allowed. " sqref="A13:A26">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1" t="s">
        <v>60</v>
      </c>
      <c r="F6" s="91"/>
      <c r="G6" s="91"/>
      <c r="H6" s="91"/>
      <c r="I6" s="91"/>
      <c r="J6" s="91"/>
      <c r="K6" s="91"/>
    </row>
    <row r="7" spans="5:11" ht="14.25">
      <c r="E7" s="92"/>
      <c r="F7" s="92"/>
      <c r="G7" s="92"/>
      <c r="H7" s="92"/>
      <c r="I7" s="92"/>
      <c r="J7" s="92"/>
      <c r="K7" s="92"/>
    </row>
    <row r="8" spans="5:11" ht="14.25">
      <c r="E8" s="92"/>
      <c r="F8" s="92"/>
      <c r="G8" s="92"/>
      <c r="H8" s="92"/>
      <c r="I8" s="92"/>
      <c r="J8" s="92"/>
      <c r="K8" s="92"/>
    </row>
    <row r="9" spans="5:11" ht="14.25">
      <c r="E9" s="92"/>
      <c r="F9" s="92"/>
      <c r="G9" s="92"/>
      <c r="H9" s="92"/>
      <c r="I9" s="92"/>
      <c r="J9" s="92"/>
      <c r="K9" s="92"/>
    </row>
    <row r="10" spans="5:11" ht="14.25">
      <c r="E10" s="92"/>
      <c r="F10" s="92"/>
      <c r="G10" s="92"/>
      <c r="H10" s="92"/>
      <c r="I10" s="92"/>
      <c r="J10" s="92"/>
      <c r="K10" s="92"/>
    </row>
    <row r="11" spans="5:11" ht="14.25">
      <c r="E11" s="92"/>
      <c r="F11" s="92"/>
      <c r="G11" s="92"/>
      <c r="H11" s="92"/>
      <c r="I11" s="92"/>
      <c r="J11" s="92"/>
      <c r="K11" s="92"/>
    </row>
    <row r="12" spans="5:11" ht="14.25">
      <c r="E12" s="92"/>
      <c r="F12" s="92"/>
      <c r="G12" s="92"/>
      <c r="H12" s="92"/>
      <c r="I12" s="92"/>
      <c r="J12" s="92"/>
      <c r="K12" s="92"/>
    </row>
    <row r="13" spans="5:11" ht="14.25">
      <c r="E13" s="92"/>
      <c r="F13" s="92"/>
      <c r="G13" s="92"/>
      <c r="H13" s="92"/>
      <c r="I13" s="92"/>
      <c r="J13" s="92"/>
      <c r="K13" s="92"/>
    </row>
    <row r="14" spans="5:11" ht="14.25">
      <c r="E14" s="92"/>
      <c r="F14" s="92"/>
      <c r="G14" s="92"/>
      <c r="H14" s="92"/>
      <c r="I14" s="92"/>
      <c r="J14" s="92"/>
      <c r="K14" s="9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2023-12-13T06:39:43Z</cp:lastPrinted>
  <dcterms:created xsi:type="dcterms:W3CDTF">2009-01-30T06:42:42Z</dcterms:created>
  <dcterms:modified xsi:type="dcterms:W3CDTF">2024-01-17T11:33:22Z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