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<sst xmlns="http://schemas.openxmlformats.org/spreadsheetml/2006/main" count="364" uniqueCount="115">
  <si>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</si>
  <si>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</si>
  <si>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</si>
  <si>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</si>
  <si>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</si>
  <si>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</si>
  <si>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</si>
  <si>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</si>
  <si>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</si>
  <si>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</si>
  <si>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</si>
  <si>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</si>
  <si>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</si>
  <si>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</si>
  <si>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</si>
  <si>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</si>
  <si>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</si>
  <si>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</si>
  <si>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</si>
  <si>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</si>
  <si>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</si>
  <si>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</si>
  <si>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</si>
  <si>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</si>
  <si>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</si>
  <si>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</si>
  <si>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</si>
  <si>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</si>
  <si>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</si>
  <si>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</si>
  <si>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</si>
  <si>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</si>
  <si>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</si>
  <si>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</si>
  <si>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</si>
  <si>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</si>
  <si>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</si>
  <si>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</si>
  <si>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</si>
  <si>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</si>
  <si>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</si>
  <si>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</si>
  <si>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</si>
  <si>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</si>
  <si>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</si>
  <si>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</si>
  <si>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</si>
  <si>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</si>
  <si>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</si>
  <si>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</si>
  <si>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</si>
  <si>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</si>
  <si>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</si>
  <si>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</si>
  <si>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</si>
  <si>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</si>
  <si>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</si>
  <si>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</si>
  <si>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</si>
  <si>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</si>
  <si>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</si>
  <si>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</si>
  <si>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</si>
  <si>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</si>
  <si>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</si>
  <si>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</si>
  <si>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</si>
  <si>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</si>
  <si>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</si>
  <si>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</si>
  <si>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</si>
  <si>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</si>
  <si>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</si>
  <si>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</si>
  <si>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</si>
  <si>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</si>
  <si>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</si>
  <si>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</si>
  <si>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</si>
  <si>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</si>
  <si>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Contract No:   IIT(BHU)/IWD/</t>
  </si>
  <si>
    <t xml:space="preserve">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t>
  </si>
  <si>
    <t>Group C</t>
  </si>
  <si>
    <r>
      <t>Wiring for circuit/ submain wiring alongwith earth wire with the following sizes of FRLS PVC insulated copper conductor, singlecore cable in surface/ recessed medium class PVC conduit as required</t>
    </r>
    <r>
      <rPr>
        <b/>
        <sz val="10"/>
        <rFont val="Times New Roman"/>
        <family val="1"/>
      </rPr>
      <t xml:space="preserve">. Make-L&amp;T/Finolex/Polycab
</t>
    </r>
  </si>
  <si>
    <t>2 X 2.5 sq. mm + 1 X 2.5 sq. mm earth wire</t>
  </si>
  <si>
    <t>2 X 4 sq. mm + 1 X 4 sq. mm earth wire</t>
  </si>
  <si>
    <t>2 X6sq. mm + 1 X 6 sq. mm earth wire</t>
  </si>
  <si>
    <t>4 X10sq.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</si>
  <si>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</si>
  <si>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</si>
  <si>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</si>
  <si>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4 way (4 + 24), Double door </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</si>
  <si>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</si>
  <si>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r>
      <t>Supplying and fixing 5 A to 32 A rating, 240/415 V, 10 kA, "C" curve, miniature circuit breaker suitable for inductive load of following poles in the existing MCB DB complete with connections, testing and commissioning etc. as required. S</t>
    </r>
    <r>
      <rPr>
        <b/>
        <sz val="10"/>
        <rFont val="Times New Roman"/>
        <family val="1"/>
      </rPr>
      <t>ingle pole</t>
    </r>
    <r>
      <rPr>
        <sz val="10"/>
        <rFont val="Times New Roman"/>
        <family val="1"/>
      </rPr>
      <t xml:space="preserve"> Make L&amp;T/ABB/C&amp;S/Legrand/Hagger/Seimens/Schneider</t>
    </r>
  </si>
  <si>
    <r>
      <t xml:space="preserve">Supplying and fixing  32 A rating, 240/415 V, 10 kA, "C" curve, miniature circuit breaker suitable for inductive load of following poles in the existing MCB DB complete with connections, testing and commissioning etc. as required. </t>
    </r>
    <r>
      <rPr>
        <b/>
        <sz val="10"/>
        <rFont val="Times New Roman"/>
        <family val="1"/>
      </rPr>
      <t>Double pole</t>
    </r>
    <r>
      <rPr>
        <sz val="10"/>
        <rFont val="Times New Roman"/>
        <family val="1"/>
      </rPr>
      <t xml:space="preserve"> Make L&amp;T/ABB/C&amp;S/Legrand/Hagger/Seimens/Schneider.</t>
    </r>
  </si>
  <si>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</si>
  <si>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</si>
  <si>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t>Supplying and fixing of 230VAC 1Ph.  Two module steeped type fan electronic regulator</t>
  </si>
  <si>
    <r>
      <t xml:space="preserve">Supplying and fixing of 230VAC 1Ph. 300 mm exhaust Fan  with sweep feature. </t>
    </r>
    <r>
      <rPr>
        <b/>
        <sz val="10"/>
        <rFont val="Times New Roman"/>
        <family val="1"/>
      </rPr>
      <t>( Make: Usha / ORIENT / CG)</t>
    </r>
  </si>
  <si>
    <t>Supplying and fixing following way, horizontal type three pole and neutral, sheet steel, MCB distribution board, 240 V, on surface/ recess, complete with tinned copper bus bar, neutral bus bar, earth bar, din bar, interconnections, powder painted including earthing etc. as required. (But without MCB/RCCB/Isolator)  12 way Double door.</t>
  </si>
  <si>
    <r>
      <t xml:space="preserve">Supplying and fixing of 230VAC 1Ph.300 mm ,900 rpm Wall Fan </t>
    </r>
    <r>
      <rPr>
        <b/>
        <sz val="10"/>
        <rFont val="Times New Roman"/>
        <family val="1"/>
      </rPr>
      <t xml:space="preserve">Make-ORIENT/CG/USHA/Bajaj  </t>
    </r>
  </si>
  <si>
    <t xml:space="preserve">Supplying,Cutting of huck , painting and fixing of  MS Down down conduit for  installation of ceiling fan upto 5 to 8 feet </t>
  </si>
  <si>
    <t>TP MCB 40/63 A Make-L&amp;T/ABB/C&amp;S/Legrand/Hagger/Seimens/Schneider</t>
  </si>
  <si>
    <t>Points</t>
  </si>
  <si>
    <t>Mtrs</t>
  </si>
  <si>
    <t>Name of Work: Estimate for Electrical installation,illuminations and wiring  for Various Department  [Pharmaceutical Engg &amp; Technolgy Lab No.02,05 &amp; 20  , Physics Department , Experimental lab of Information Photonics and Optical Metrology and  Department of Metallurgical engg in MMD lab.</t>
  </si>
  <si>
    <t xml:space="preserve">Wiring for circuit/ submain wiring alongwith earth wire with the following sizes of FRLS PVC insulated copper conductor, singlecore cable in surface/ recessed medium class PVC conduit as required. Make-L&amp;T/Finolex/Polycab
</t>
  </si>
  <si>
    <t xml:space="preserve">Supplying and fixing suitable size GI box with modular plateand cover in front on surface or in recess, including providingand fixing 6 pin 5/6 A &amp; 15/16 A modular socket outlet and15/16 A modular switch, connections etc. as required.Make-L&amp;T/LEGRAND/ABB
</t>
  </si>
  <si>
    <t xml:space="preserve"> Supplying &amp; fixing suitable size GI/PVC box wih modular plate and cover in front on surface or in recess including providing and fixing 25 A modular socket outlet and 25 A modular SP MCB, “C” curve including connections, painting etc. as required. Make-L&amp;T/LEGRAND/ABB
</t>
  </si>
  <si>
    <t>Supplying and fixing 5 A to 32 A rating, 240/415 V, 10 kA, "C" curve, miniature circuit breaker suitable for inductive load of following poles in the existing MCB DB complete with connections, testing and commissioning etc. as required. Single pole Make L&amp;T/ABB/C&amp;S/Legrand/Hagger/Seimens/Schneider</t>
  </si>
  <si>
    <t>Supplying and fixing  32 A rating, 240/415 V, 10 kA, "C" curve, miniature circuit breaker suitable for inductive load of following poles in the existing MCB DB complete with connections, testing and commissioning etc. as required. Double pole Make L&amp;T/ABB/C&amp;S/Legrand/Hagger/Seimens/Schneider.</t>
  </si>
  <si>
    <t xml:space="preserve">Supplying ,fixing Connecting &amp; Testing ,20W LED batten Make-Philipse/Syska/Wipro/CG
</t>
  </si>
  <si>
    <t>Supply &amp; Installation of 2X2 pure LED  false ceiling Surface Light  Make-Phillipse/Wipro/CG/Polycab</t>
  </si>
  <si>
    <t>Supplying and fixing of 230VAC 1Ph. 300 mm exhaust Fan  with sweep feature. ( Make: Usha / ORIENT / CG)</t>
  </si>
  <si>
    <t xml:space="preserve">Supplying and fixing of 230VAC 1Ph.300 mm ,900 rpm Wall Fan Make-ORIENT/CG/USHA/Bajaj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</si>
</sst>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indexed="1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left" vertical="top" wrapText="1"/>
    </xf>
    <xf numFmtId="0" fontId="25" fillId="0" borderId="21" xfId="56" applyFont="1" applyFill="1" applyBorder="1" applyAlignment="1">
      <alignment horizontal="left" vertical="top" wrapText="1"/>
      <protection/>
    </xf>
    <xf numFmtId="0" fontId="25" fillId="0" borderId="21" xfId="56" applyFont="1" applyFill="1" applyBorder="1" applyAlignment="1">
      <alignment horizontal="center" vertical="top" wrapText="1"/>
      <protection/>
    </xf>
    <xf numFmtId="0" fontId="25" fillId="0" borderId="21" xfId="0" applyFont="1" applyFill="1" applyBorder="1" applyAlignment="1">
      <alignment horizontal="center" vertical="top" wrapText="1"/>
    </xf>
    <xf numFmtId="0" fontId="25" fillId="0" borderId="21" xfId="56" applyFont="1" applyFill="1" applyBorder="1" applyAlignment="1">
      <alignment horizontal="center" vertical="center" wrapText="1"/>
      <protection/>
    </xf>
    <xf numFmtId="0" fontId="25" fillId="0" borderId="21" xfId="0" applyFont="1" applyFill="1" applyBorder="1" applyAlignment="1">
      <alignment horizontal="center" vertical="center" wrapText="1"/>
    </xf>
    <xf numFmtId="0" fontId="61" fillId="0" borderId="21" xfId="0" applyFont="1" applyFill="1" applyBorder="1" applyAlignment="1">
      <alignment horizontal="left" vertical="top" wrapText="1"/>
    </xf>
    <xf numFmtId="2" fontId="7" fillId="35" borderId="14" xfId="56" applyNumberFormat="1" applyFont="1" applyFill="1" applyBorder="1" applyAlignment="1" applyProtection="1">
      <alignment horizontal="right" vertical="top"/>
      <protection locked="0"/>
    </xf>
    <xf numFmtId="2" fontId="7" fillId="35" borderId="13" xfId="56" applyNumberFormat="1" applyFont="1" applyFill="1" applyBorder="1" applyAlignment="1" applyProtection="1">
      <alignment horizontal="right" vertical="top"/>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8"/>
  <sheetViews>
    <sheetView showGridLines="0" zoomScale="70" zoomScaleNormal="70" zoomScalePageLayoutView="0" workbookViewId="0" topLeftCell="A29">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105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80</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66</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76</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76</v>
      </c>
      <c r="IC13" s="38" t="s">
        <v>34</v>
      </c>
      <c r="IE13" s="39"/>
      <c r="IF13" s="39" t="s">
        <v>35</v>
      </c>
      <c r="IG13" s="39" t="s">
        <v>36</v>
      </c>
      <c r="IH13" s="39">
        <v>10</v>
      </c>
      <c r="II13" s="39" t="s">
        <v>37</v>
      </c>
    </row>
    <row r="14" spans="1:243" s="38" customFormat="1" ht="72" customHeight="1">
      <c r="A14" s="22">
        <v>1</v>
      </c>
      <c r="B14" s="87" t="s">
        <v>81</v>
      </c>
      <c r="C14" s="24" t="s">
        <v>38</v>
      </c>
      <c r="D14" s="77"/>
      <c r="E14" s="88"/>
      <c r="F14" s="77"/>
      <c r="G14" s="41"/>
      <c r="H14" s="42"/>
      <c r="I14" s="40" t="s">
        <v>40</v>
      </c>
      <c r="J14" s="43">
        <f aca="true" t="shared" si="0" ref="J14:J24">IF(I14="Less(-)",-1,1)</f>
        <v>1</v>
      </c>
      <c r="K14" s="44" t="s">
        <v>41</v>
      </c>
      <c r="L14" s="44" t="s">
        <v>4</v>
      </c>
      <c r="M14" s="94"/>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0</v>
      </c>
      <c r="BB14" s="48">
        <f aca="true" t="shared" si="2" ref="BB14:BB24">BA14+SUM(N14:AZ14)</f>
        <v>0</v>
      </c>
      <c r="BC14" s="37" t="str">
        <f aca="true" t="shared" si="3" ref="BC14:BC24">SpellNumber(L14,BB14)</f>
        <v>INR Zero Only</v>
      </c>
      <c r="IA14" s="38">
        <v>1</v>
      </c>
      <c r="IB14" s="76" t="s">
        <v>81</v>
      </c>
      <c r="IC14" s="38" t="s">
        <v>38</v>
      </c>
      <c r="IE14" s="39"/>
      <c r="IF14" s="39" t="s">
        <v>42</v>
      </c>
      <c r="IG14" s="39" t="s">
        <v>36</v>
      </c>
      <c r="IH14" s="39">
        <v>123.223</v>
      </c>
      <c r="II14" s="39" t="s">
        <v>39</v>
      </c>
    </row>
    <row r="15" spans="1:243" s="38" customFormat="1" ht="38.25" customHeight="1">
      <c r="A15" s="22">
        <v>1.1</v>
      </c>
      <c r="B15" s="87" t="s">
        <v>82</v>
      </c>
      <c r="C15" s="24" t="s">
        <v>43</v>
      </c>
      <c r="D15" s="77">
        <v>64</v>
      </c>
      <c r="E15" s="89" t="s">
        <v>103</v>
      </c>
      <c r="F15" s="77">
        <v>990</v>
      </c>
      <c r="G15" s="41"/>
      <c r="H15" s="41"/>
      <c r="I15" s="40" t="s">
        <v>40</v>
      </c>
      <c r="J15" s="43">
        <f t="shared" si="0"/>
        <v>1</v>
      </c>
      <c r="K15" s="44" t="s">
        <v>41</v>
      </c>
      <c r="L15" s="44" t="s">
        <v>4</v>
      </c>
      <c r="M15" s="73"/>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63360</v>
      </c>
      <c r="BB15" s="48">
        <f t="shared" si="2"/>
        <v>63360</v>
      </c>
      <c r="BC15" s="37" t="str">
        <f t="shared" si="3"/>
        <v>INR  Sixty Three Thousand Three Hundred &amp; Sixty  Only</v>
      </c>
      <c r="IA15" s="38">
        <v>1.1</v>
      </c>
      <c r="IB15" s="76" t="s">
        <v>82</v>
      </c>
      <c r="IC15" s="38" t="s">
        <v>43</v>
      </c>
      <c r="ID15" s="38">
        <v>64</v>
      </c>
      <c r="IE15" s="39" t="s">
        <v>103</v>
      </c>
      <c r="IF15" s="39" t="s">
        <v>44</v>
      </c>
      <c r="IG15" s="39" t="s">
        <v>45</v>
      </c>
      <c r="IH15" s="39">
        <v>213</v>
      </c>
      <c r="II15" s="39" t="s">
        <v>39</v>
      </c>
    </row>
    <row r="16" spans="1:243" s="38" customFormat="1" ht="33" customHeight="1">
      <c r="A16" s="22">
        <v>2</v>
      </c>
      <c r="B16" s="87" t="s">
        <v>83</v>
      </c>
      <c r="C16" s="24" t="s">
        <v>46</v>
      </c>
      <c r="D16" s="77"/>
      <c r="E16" s="90"/>
      <c r="F16" s="77"/>
      <c r="G16" s="41"/>
      <c r="H16" s="41"/>
      <c r="I16" s="40" t="s">
        <v>40</v>
      </c>
      <c r="J16" s="43">
        <f t="shared" si="0"/>
        <v>1</v>
      </c>
      <c r="K16" s="44" t="s">
        <v>41</v>
      </c>
      <c r="L16" s="44" t="s">
        <v>4</v>
      </c>
      <c r="M16" s="95"/>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0</v>
      </c>
      <c r="BB16" s="48">
        <f t="shared" si="2"/>
        <v>0</v>
      </c>
      <c r="BC16" s="37" t="str">
        <f t="shared" si="3"/>
        <v>INR Zero Only</v>
      </c>
      <c r="IA16" s="38">
        <v>2</v>
      </c>
      <c r="IB16" s="76" t="s">
        <v>106</v>
      </c>
      <c r="IC16" s="38" t="s">
        <v>46</v>
      </c>
      <c r="IE16" s="39"/>
      <c r="IF16" s="39" t="s">
        <v>35</v>
      </c>
      <c r="IG16" s="39" t="s">
        <v>47</v>
      </c>
      <c r="IH16" s="39">
        <v>10</v>
      </c>
      <c r="II16" s="39" t="s">
        <v>39</v>
      </c>
    </row>
    <row r="17" spans="1:243" s="38" customFormat="1" ht="40.5" customHeight="1">
      <c r="A17" s="22">
        <v>2.1</v>
      </c>
      <c r="B17" s="87" t="s">
        <v>84</v>
      </c>
      <c r="C17" s="24" t="s">
        <v>48</v>
      </c>
      <c r="D17" s="77">
        <v>290</v>
      </c>
      <c r="E17" s="89" t="s">
        <v>104</v>
      </c>
      <c r="F17" s="77">
        <v>167</v>
      </c>
      <c r="G17" s="41"/>
      <c r="H17" s="41"/>
      <c r="I17" s="40" t="s">
        <v>40</v>
      </c>
      <c r="J17" s="43">
        <f t="shared" si="0"/>
        <v>1</v>
      </c>
      <c r="K17" s="44" t="s">
        <v>41</v>
      </c>
      <c r="L17" s="44" t="s">
        <v>4</v>
      </c>
      <c r="M17" s="73"/>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48430</v>
      </c>
      <c r="BB17" s="48">
        <f t="shared" si="2"/>
        <v>48430</v>
      </c>
      <c r="BC17" s="37" t="str">
        <f t="shared" si="3"/>
        <v>INR  Forty Eight Thousand Four Hundred &amp; Thirty  Only</v>
      </c>
      <c r="IA17" s="38">
        <v>2.1</v>
      </c>
      <c r="IB17" s="76" t="s">
        <v>84</v>
      </c>
      <c r="IC17" s="38" t="s">
        <v>48</v>
      </c>
      <c r="ID17" s="38">
        <v>290</v>
      </c>
      <c r="IE17" s="39" t="s">
        <v>104</v>
      </c>
      <c r="IF17" s="39" t="s">
        <v>49</v>
      </c>
      <c r="IG17" s="39" t="s">
        <v>50</v>
      </c>
      <c r="IH17" s="39">
        <v>10</v>
      </c>
      <c r="II17" s="39" t="s">
        <v>39</v>
      </c>
    </row>
    <row r="18" spans="1:243" s="38" customFormat="1" ht="30" customHeight="1">
      <c r="A18" s="22">
        <v>2.2</v>
      </c>
      <c r="B18" s="87" t="s">
        <v>85</v>
      </c>
      <c r="C18" s="24" t="s">
        <v>51</v>
      </c>
      <c r="D18" s="77">
        <v>190</v>
      </c>
      <c r="E18" s="89" t="s">
        <v>104</v>
      </c>
      <c r="F18" s="77">
        <v>200</v>
      </c>
      <c r="G18" s="41"/>
      <c r="H18" s="41"/>
      <c r="I18" s="40" t="s">
        <v>40</v>
      </c>
      <c r="J18" s="43">
        <f t="shared" si="0"/>
        <v>1</v>
      </c>
      <c r="K18" s="44" t="s">
        <v>41</v>
      </c>
      <c r="L18" s="44" t="s">
        <v>4</v>
      </c>
      <c r="M18" s="73"/>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38000</v>
      </c>
      <c r="BB18" s="48">
        <f t="shared" si="2"/>
        <v>38000</v>
      </c>
      <c r="BC18" s="37" t="str">
        <f t="shared" si="3"/>
        <v>INR  Thirty Eight Thousand    Only</v>
      </c>
      <c r="IA18" s="38">
        <v>2.2</v>
      </c>
      <c r="IB18" s="76" t="s">
        <v>85</v>
      </c>
      <c r="IC18" s="38" t="s">
        <v>51</v>
      </c>
      <c r="ID18" s="38">
        <v>190</v>
      </c>
      <c r="IE18" s="39" t="s">
        <v>104</v>
      </c>
      <c r="IF18" s="39" t="s">
        <v>42</v>
      </c>
      <c r="IG18" s="39" t="s">
        <v>36</v>
      </c>
      <c r="IH18" s="39">
        <v>123.223</v>
      </c>
      <c r="II18" s="39" t="s">
        <v>39</v>
      </c>
    </row>
    <row r="19" spans="1:243" s="38" customFormat="1" ht="30.75" customHeight="1">
      <c r="A19" s="22">
        <v>2.3</v>
      </c>
      <c r="B19" s="87" t="s">
        <v>86</v>
      </c>
      <c r="C19" s="24" t="s">
        <v>52</v>
      </c>
      <c r="D19" s="77">
        <v>50</v>
      </c>
      <c r="E19" s="89" t="s">
        <v>104</v>
      </c>
      <c r="F19" s="77">
        <v>249</v>
      </c>
      <c r="G19" s="41"/>
      <c r="H19" s="41"/>
      <c r="I19" s="40" t="s">
        <v>40</v>
      </c>
      <c r="J19" s="43">
        <f t="shared" si="0"/>
        <v>1</v>
      </c>
      <c r="K19" s="44" t="s">
        <v>41</v>
      </c>
      <c r="L19" s="44" t="s">
        <v>4</v>
      </c>
      <c r="M19" s="73"/>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12450</v>
      </c>
      <c r="BB19" s="48">
        <f t="shared" si="2"/>
        <v>12450</v>
      </c>
      <c r="BC19" s="37" t="str">
        <f t="shared" si="3"/>
        <v>INR  Twelve Thousand Four Hundred &amp; Fifty  Only</v>
      </c>
      <c r="IA19" s="38">
        <v>2.3</v>
      </c>
      <c r="IB19" s="76" t="s">
        <v>86</v>
      </c>
      <c r="IC19" s="38" t="s">
        <v>52</v>
      </c>
      <c r="ID19" s="38">
        <v>50</v>
      </c>
      <c r="IE19" s="39" t="s">
        <v>104</v>
      </c>
      <c r="IF19" s="39" t="s">
        <v>44</v>
      </c>
      <c r="IG19" s="39" t="s">
        <v>45</v>
      </c>
      <c r="IH19" s="39">
        <v>213</v>
      </c>
      <c r="II19" s="39" t="s">
        <v>39</v>
      </c>
    </row>
    <row r="20" spans="1:243" s="38" customFormat="1" ht="60" customHeight="1">
      <c r="A20" s="22">
        <v>2.4</v>
      </c>
      <c r="B20" s="87" t="s">
        <v>87</v>
      </c>
      <c r="C20" s="24" t="s">
        <v>53</v>
      </c>
      <c r="D20" s="77">
        <v>20</v>
      </c>
      <c r="E20" s="89" t="s">
        <v>104</v>
      </c>
      <c r="F20" s="77">
        <v>543</v>
      </c>
      <c r="G20" s="41"/>
      <c r="H20" s="41"/>
      <c r="I20" s="40" t="s">
        <v>40</v>
      </c>
      <c r="J20" s="43">
        <f t="shared" si="0"/>
        <v>1</v>
      </c>
      <c r="K20" s="44" t="s">
        <v>41</v>
      </c>
      <c r="L20" s="44" t="s">
        <v>4</v>
      </c>
      <c r="M20" s="73"/>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10860</v>
      </c>
      <c r="BB20" s="48">
        <f t="shared" si="2"/>
        <v>10860</v>
      </c>
      <c r="BC20" s="37" t="str">
        <f t="shared" si="3"/>
        <v>INR  Ten Thousand Eight Hundred &amp; Sixty  Only</v>
      </c>
      <c r="IA20" s="38">
        <v>2.4</v>
      </c>
      <c r="IB20" s="76" t="s">
        <v>87</v>
      </c>
      <c r="IC20" s="38" t="s">
        <v>53</v>
      </c>
      <c r="ID20" s="38">
        <v>20</v>
      </c>
      <c r="IE20" s="39" t="s">
        <v>104</v>
      </c>
      <c r="IF20" s="39" t="s">
        <v>35</v>
      </c>
      <c r="IG20" s="39" t="s">
        <v>47</v>
      </c>
      <c r="IH20" s="39">
        <v>10</v>
      </c>
      <c r="II20" s="39" t="s">
        <v>39</v>
      </c>
    </row>
    <row r="21" spans="1:243" s="38" customFormat="1" ht="57" customHeight="1">
      <c r="A21" s="22">
        <v>3</v>
      </c>
      <c r="B21" s="88" t="s">
        <v>88</v>
      </c>
      <c r="C21" s="24" t="s">
        <v>54</v>
      </c>
      <c r="D21" s="77">
        <v>68</v>
      </c>
      <c r="E21" s="91" t="s">
        <v>39</v>
      </c>
      <c r="F21" s="77">
        <v>401</v>
      </c>
      <c r="G21" s="41"/>
      <c r="H21" s="41"/>
      <c r="I21" s="40" t="s">
        <v>40</v>
      </c>
      <c r="J21" s="43">
        <f t="shared" si="0"/>
        <v>1</v>
      </c>
      <c r="K21" s="44" t="s">
        <v>41</v>
      </c>
      <c r="L21" s="44" t="s">
        <v>4</v>
      </c>
      <c r="M21" s="73"/>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27268</v>
      </c>
      <c r="BB21" s="48">
        <f t="shared" si="2"/>
        <v>27268</v>
      </c>
      <c r="BC21" s="37" t="str">
        <f t="shared" si="3"/>
        <v>INR  Twenty Seven Thousand Two Hundred &amp; Sixty Eight  Only</v>
      </c>
      <c r="IA21" s="38">
        <v>3</v>
      </c>
      <c r="IB21" s="38" t="s">
        <v>88</v>
      </c>
      <c r="IC21" s="38" t="s">
        <v>54</v>
      </c>
      <c r="ID21" s="38">
        <v>68</v>
      </c>
      <c r="IE21" s="39" t="s">
        <v>39</v>
      </c>
      <c r="IF21" s="39" t="s">
        <v>49</v>
      </c>
      <c r="IG21" s="39" t="s">
        <v>50</v>
      </c>
      <c r="IH21" s="39">
        <v>10</v>
      </c>
      <c r="II21" s="39" t="s">
        <v>39</v>
      </c>
    </row>
    <row r="22" spans="1:243" s="38" customFormat="1" ht="51" customHeight="1">
      <c r="A22" s="22">
        <v>4</v>
      </c>
      <c r="B22" s="87" t="s">
        <v>89</v>
      </c>
      <c r="C22" s="24" t="s">
        <v>55</v>
      </c>
      <c r="D22" s="77">
        <v>61</v>
      </c>
      <c r="E22" s="92" t="s">
        <v>39</v>
      </c>
      <c r="F22" s="77">
        <v>495</v>
      </c>
      <c r="G22" s="41"/>
      <c r="H22" s="41"/>
      <c r="I22" s="40" t="s">
        <v>40</v>
      </c>
      <c r="J22" s="43">
        <f t="shared" si="0"/>
        <v>1</v>
      </c>
      <c r="K22" s="44" t="s">
        <v>41</v>
      </c>
      <c r="L22" s="44" t="s">
        <v>4</v>
      </c>
      <c r="M22" s="73"/>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30195</v>
      </c>
      <c r="BB22" s="48">
        <f t="shared" si="2"/>
        <v>30195</v>
      </c>
      <c r="BC22" s="37" t="str">
        <f t="shared" si="3"/>
        <v>INR  Thirty Thousand One Hundred &amp; Ninety Five  Only</v>
      </c>
      <c r="IA22" s="38">
        <v>4</v>
      </c>
      <c r="IB22" s="76" t="s">
        <v>107</v>
      </c>
      <c r="IC22" s="38" t="s">
        <v>55</v>
      </c>
      <c r="ID22" s="38">
        <v>61</v>
      </c>
      <c r="IE22" s="39" t="s">
        <v>39</v>
      </c>
      <c r="IF22" s="39" t="s">
        <v>42</v>
      </c>
      <c r="IG22" s="39" t="s">
        <v>36</v>
      </c>
      <c r="IH22" s="39">
        <v>123.223</v>
      </c>
      <c r="II22" s="39" t="s">
        <v>39</v>
      </c>
    </row>
    <row r="23" spans="1:243" s="38" customFormat="1" ht="49.5" customHeight="1">
      <c r="A23" s="22">
        <v>5</v>
      </c>
      <c r="B23" s="87" t="s">
        <v>90</v>
      </c>
      <c r="C23" s="24" t="s">
        <v>56</v>
      </c>
      <c r="D23" s="77">
        <v>1</v>
      </c>
      <c r="E23" s="90" t="s">
        <v>39</v>
      </c>
      <c r="F23" s="77">
        <v>4601</v>
      </c>
      <c r="G23" s="41"/>
      <c r="H23" s="41"/>
      <c r="I23" s="40" t="s">
        <v>40</v>
      </c>
      <c r="J23" s="43">
        <f t="shared" si="0"/>
        <v>1</v>
      </c>
      <c r="K23" s="44" t="s">
        <v>41</v>
      </c>
      <c r="L23" s="44" t="s">
        <v>4</v>
      </c>
      <c r="M23" s="73"/>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4601</v>
      </c>
      <c r="BB23" s="48">
        <f t="shared" si="2"/>
        <v>4601</v>
      </c>
      <c r="BC23" s="37" t="str">
        <f t="shared" si="3"/>
        <v>INR  Four Thousand Six Hundred &amp; One  Only</v>
      </c>
      <c r="IA23" s="38">
        <v>5</v>
      </c>
      <c r="IB23" s="76" t="s">
        <v>90</v>
      </c>
      <c r="IC23" s="38" t="s">
        <v>56</v>
      </c>
      <c r="ID23" s="38">
        <v>1</v>
      </c>
      <c r="IE23" s="39" t="s">
        <v>39</v>
      </c>
      <c r="IF23" s="39" t="s">
        <v>44</v>
      </c>
      <c r="IG23" s="39" t="s">
        <v>45</v>
      </c>
      <c r="IH23" s="39">
        <v>213</v>
      </c>
      <c r="II23" s="39" t="s">
        <v>39</v>
      </c>
    </row>
    <row r="24" spans="1:243" s="38" customFormat="1" ht="48" customHeight="1">
      <c r="A24" s="22">
        <v>6</v>
      </c>
      <c r="B24" s="87" t="s">
        <v>91</v>
      </c>
      <c r="C24" s="24" t="s">
        <v>57</v>
      </c>
      <c r="D24" s="77">
        <v>1</v>
      </c>
      <c r="E24" s="90" t="s">
        <v>39</v>
      </c>
      <c r="F24" s="77">
        <v>3068</v>
      </c>
      <c r="G24" s="41"/>
      <c r="H24" s="41"/>
      <c r="I24" s="40" t="s">
        <v>40</v>
      </c>
      <c r="J24" s="43">
        <f t="shared" si="0"/>
        <v>1</v>
      </c>
      <c r="K24" s="44" t="s">
        <v>41</v>
      </c>
      <c r="L24" s="44" t="s">
        <v>4</v>
      </c>
      <c r="M24" s="73"/>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3068</v>
      </c>
      <c r="BB24" s="48">
        <f t="shared" si="2"/>
        <v>3068</v>
      </c>
      <c r="BC24" s="37" t="str">
        <f t="shared" si="3"/>
        <v>INR  Three Thousand  &amp;Sixty Eight  Only</v>
      </c>
      <c r="IA24" s="38">
        <v>6</v>
      </c>
      <c r="IB24" s="76" t="s">
        <v>91</v>
      </c>
      <c r="IC24" s="38" t="s">
        <v>57</v>
      </c>
      <c r="ID24" s="38">
        <v>1</v>
      </c>
      <c r="IE24" s="39" t="s">
        <v>39</v>
      </c>
      <c r="IF24" s="39" t="s">
        <v>35</v>
      </c>
      <c r="IG24" s="39" t="s">
        <v>47</v>
      </c>
      <c r="IH24" s="39">
        <v>10</v>
      </c>
      <c r="II24" s="39" t="s">
        <v>39</v>
      </c>
    </row>
    <row r="25" spans="1:243" s="38" customFormat="1" ht="48.75" customHeight="1">
      <c r="A25" s="22">
        <v>7</v>
      </c>
      <c r="B25" s="87" t="s">
        <v>92</v>
      </c>
      <c r="C25" s="24" t="s">
        <v>75</v>
      </c>
      <c r="D25" s="77">
        <v>5</v>
      </c>
      <c r="E25" s="92" t="s">
        <v>39</v>
      </c>
      <c r="F25" s="77">
        <v>639</v>
      </c>
      <c r="G25" s="41"/>
      <c r="H25" s="41"/>
      <c r="I25" s="40" t="s">
        <v>40</v>
      </c>
      <c r="J25" s="43">
        <f aca="true" t="shared" si="4" ref="J25:J35">IF(I25="Less(-)",-1,1)</f>
        <v>1</v>
      </c>
      <c r="K25" s="44" t="s">
        <v>41</v>
      </c>
      <c r="L25" s="44" t="s">
        <v>4</v>
      </c>
      <c r="M25" s="73"/>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5">total_amount_ba($B$2,$D$2,D25,F25,J25,K25,M25)</f>
        <v>3195</v>
      </c>
      <c r="BB25" s="48">
        <f aca="true" t="shared" si="6" ref="BB25:BB35">BA25+SUM(N25:AZ25)</f>
        <v>3195</v>
      </c>
      <c r="BC25" s="37" t="str">
        <f aca="true" t="shared" si="7" ref="BC25:BC35">SpellNumber(L25,BB25)</f>
        <v>INR  Three Thousand One Hundred &amp; Ninety Five  Only</v>
      </c>
      <c r="IA25" s="38">
        <v>7</v>
      </c>
      <c r="IB25" s="76" t="s">
        <v>108</v>
      </c>
      <c r="IC25" s="38" t="s">
        <v>75</v>
      </c>
      <c r="ID25" s="38">
        <v>5</v>
      </c>
      <c r="IE25" s="39" t="s">
        <v>39</v>
      </c>
      <c r="IF25" s="39" t="s">
        <v>42</v>
      </c>
      <c r="IG25" s="39" t="s">
        <v>36</v>
      </c>
      <c r="IH25" s="39">
        <v>123.223</v>
      </c>
      <c r="II25" s="39" t="s">
        <v>39</v>
      </c>
    </row>
    <row r="26" spans="1:243" s="38" customFormat="1" ht="48" customHeight="1">
      <c r="A26" s="22">
        <v>8</v>
      </c>
      <c r="B26" s="87" t="s">
        <v>93</v>
      </c>
      <c r="C26" s="24" t="s">
        <v>58</v>
      </c>
      <c r="D26" s="77">
        <v>50</v>
      </c>
      <c r="E26" s="90" t="s">
        <v>39</v>
      </c>
      <c r="F26" s="77">
        <v>199</v>
      </c>
      <c r="G26" s="41"/>
      <c r="H26" s="41"/>
      <c r="I26" s="40" t="s">
        <v>40</v>
      </c>
      <c r="J26" s="43">
        <f t="shared" si="4"/>
        <v>1</v>
      </c>
      <c r="K26" s="44" t="s">
        <v>41</v>
      </c>
      <c r="L26" s="44" t="s">
        <v>4</v>
      </c>
      <c r="M26" s="73"/>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9950</v>
      </c>
      <c r="BB26" s="48">
        <f t="shared" si="6"/>
        <v>9950</v>
      </c>
      <c r="BC26" s="37" t="str">
        <f t="shared" si="7"/>
        <v>INR  Nine Thousand Nine Hundred &amp; Fifty  Only</v>
      </c>
      <c r="IA26" s="38">
        <v>8</v>
      </c>
      <c r="IB26" s="76" t="s">
        <v>109</v>
      </c>
      <c r="IC26" s="38" t="s">
        <v>58</v>
      </c>
      <c r="ID26" s="38">
        <v>50</v>
      </c>
      <c r="IE26" s="39" t="s">
        <v>39</v>
      </c>
      <c r="IF26" s="39" t="s">
        <v>44</v>
      </c>
      <c r="IG26" s="39" t="s">
        <v>45</v>
      </c>
      <c r="IH26" s="39">
        <v>213</v>
      </c>
      <c r="II26" s="39" t="s">
        <v>39</v>
      </c>
    </row>
    <row r="27" spans="1:243" s="38" customFormat="1" ht="42.75" customHeight="1">
      <c r="A27" s="22">
        <v>9</v>
      </c>
      <c r="B27" s="87" t="s">
        <v>94</v>
      </c>
      <c r="C27" s="24" t="s">
        <v>59</v>
      </c>
      <c r="D27" s="77">
        <v>2</v>
      </c>
      <c r="E27" s="90" t="s">
        <v>39</v>
      </c>
      <c r="F27" s="77">
        <v>556</v>
      </c>
      <c r="G27" s="41"/>
      <c r="H27" s="41"/>
      <c r="I27" s="40" t="s">
        <v>40</v>
      </c>
      <c r="J27" s="43">
        <f t="shared" si="4"/>
        <v>1</v>
      </c>
      <c r="K27" s="44" t="s">
        <v>41</v>
      </c>
      <c r="L27" s="44" t="s">
        <v>4</v>
      </c>
      <c r="M27" s="73"/>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1112</v>
      </c>
      <c r="BB27" s="48">
        <f t="shared" si="6"/>
        <v>1112</v>
      </c>
      <c r="BC27" s="37" t="str">
        <f t="shared" si="7"/>
        <v>INR  One Thousand One Hundred &amp; Twelve  Only</v>
      </c>
      <c r="IA27" s="38">
        <v>9</v>
      </c>
      <c r="IB27" s="76" t="s">
        <v>110</v>
      </c>
      <c r="IC27" s="38" t="s">
        <v>59</v>
      </c>
      <c r="ID27" s="38">
        <v>2</v>
      </c>
      <c r="IE27" s="39" t="s">
        <v>39</v>
      </c>
      <c r="IF27" s="39" t="s">
        <v>35</v>
      </c>
      <c r="IG27" s="39" t="s">
        <v>47</v>
      </c>
      <c r="IH27" s="39">
        <v>10</v>
      </c>
      <c r="II27" s="39" t="s">
        <v>39</v>
      </c>
    </row>
    <row r="28" spans="1:243" s="38" customFormat="1" ht="39" customHeight="1">
      <c r="A28" s="22">
        <v>10</v>
      </c>
      <c r="B28" s="87" t="s">
        <v>95</v>
      </c>
      <c r="C28" s="24" t="s">
        <v>60</v>
      </c>
      <c r="D28" s="77">
        <v>12</v>
      </c>
      <c r="E28" s="90" t="s">
        <v>39</v>
      </c>
      <c r="F28" s="77">
        <v>415</v>
      </c>
      <c r="G28" s="41"/>
      <c r="H28" s="50"/>
      <c r="I28" s="40" t="s">
        <v>40</v>
      </c>
      <c r="J28" s="43">
        <f t="shared" si="4"/>
        <v>1</v>
      </c>
      <c r="K28" s="44" t="s">
        <v>41</v>
      </c>
      <c r="L28" s="44" t="s">
        <v>4</v>
      </c>
      <c r="M28" s="73"/>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4980</v>
      </c>
      <c r="BB28" s="48">
        <f t="shared" si="6"/>
        <v>4980</v>
      </c>
      <c r="BC28" s="37" t="str">
        <f t="shared" si="7"/>
        <v>INR  Four Thousand Nine Hundred &amp; Eighty  Only</v>
      </c>
      <c r="IA28" s="38">
        <v>10</v>
      </c>
      <c r="IB28" s="76" t="s">
        <v>111</v>
      </c>
      <c r="IC28" s="38" t="s">
        <v>60</v>
      </c>
      <c r="ID28" s="38">
        <v>12</v>
      </c>
      <c r="IE28" s="39" t="s">
        <v>39</v>
      </c>
      <c r="IF28" s="39" t="s">
        <v>49</v>
      </c>
      <c r="IG28" s="39" t="s">
        <v>50</v>
      </c>
      <c r="IH28" s="39">
        <v>10</v>
      </c>
      <c r="II28" s="39" t="s">
        <v>39</v>
      </c>
    </row>
    <row r="29" spans="1:243" s="38" customFormat="1" ht="47.25" customHeight="1">
      <c r="A29" s="22">
        <v>11</v>
      </c>
      <c r="B29" s="78" t="s">
        <v>96</v>
      </c>
      <c r="C29" s="24" t="s">
        <v>61</v>
      </c>
      <c r="D29" s="77">
        <v>16</v>
      </c>
      <c r="E29" s="92" t="s">
        <v>39</v>
      </c>
      <c r="F29" s="77">
        <v>3850</v>
      </c>
      <c r="G29" s="51"/>
      <c r="H29" s="52"/>
      <c r="I29" s="40" t="s">
        <v>40</v>
      </c>
      <c r="J29" s="43">
        <f t="shared" si="4"/>
        <v>1</v>
      </c>
      <c r="K29" s="44" t="s">
        <v>41</v>
      </c>
      <c r="L29" s="44" t="s">
        <v>4</v>
      </c>
      <c r="M29" s="73"/>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61600</v>
      </c>
      <c r="BB29" s="48">
        <f t="shared" si="6"/>
        <v>61600</v>
      </c>
      <c r="BC29" s="37" t="str">
        <f t="shared" si="7"/>
        <v>INR  Sixty One Thousand Six Hundred    Only</v>
      </c>
      <c r="IA29" s="38">
        <v>11</v>
      </c>
      <c r="IB29" s="76" t="s">
        <v>112</v>
      </c>
      <c r="IC29" s="38" t="s">
        <v>61</v>
      </c>
      <c r="ID29" s="38">
        <v>16</v>
      </c>
      <c r="IE29" s="39" t="s">
        <v>39</v>
      </c>
      <c r="IF29" s="39" t="s">
        <v>44</v>
      </c>
      <c r="IG29" s="39" t="s">
        <v>63</v>
      </c>
      <c r="IH29" s="39">
        <v>10</v>
      </c>
      <c r="II29" s="39" t="s">
        <v>39</v>
      </c>
    </row>
    <row r="30" spans="1:243" s="38" customFormat="1" ht="47.25" customHeight="1">
      <c r="A30" s="22">
        <v>12</v>
      </c>
      <c r="B30" s="78" t="s">
        <v>97</v>
      </c>
      <c r="C30" s="24" t="s">
        <v>62</v>
      </c>
      <c r="D30" s="77">
        <v>8</v>
      </c>
      <c r="E30" s="92" t="s">
        <v>39</v>
      </c>
      <c r="F30" s="77">
        <v>288</v>
      </c>
      <c r="G30" s="51"/>
      <c r="H30" s="52"/>
      <c r="I30" s="40" t="s">
        <v>40</v>
      </c>
      <c r="J30" s="43">
        <f t="shared" si="4"/>
        <v>1</v>
      </c>
      <c r="K30" s="44" t="s">
        <v>41</v>
      </c>
      <c r="L30" s="44" t="s">
        <v>4</v>
      </c>
      <c r="M30" s="73"/>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2304</v>
      </c>
      <c r="BB30" s="48">
        <f t="shared" si="6"/>
        <v>2304</v>
      </c>
      <c r="BC30" s="37" t="str">
        <f t="shared" si="7"/>
        <v>INR  Two Thousand Three Hundred &amp; Four  Only</v>
      </c>
      <c r="IA30" s="38">
        <v>12</v>
      </c>
      <c r="IB30" s="76" t="s">
        <v>97</v>
      </c>
      <c r="IC30" s="38" t="s">
        <v>62</v>
      </c>
      <c r="ID30" s="38">
        <v>8</v>
      </c>
      <c r="IE30" s="39" t="s">
        <v>39</v>
      </c>
      <c r="IF30" s="39" t="s">
        <v>44</v>
      </c>
      <c r="IG30" s="39" t="s">
        <v>63</v>
      </c>
      <c r="IH30" s="39">
        <v>10</v>
      </c>
      <c r="II30" s="39" t="s">
        <v>39</v>
      </c>
    </row>
    <row r="31" spans="1:243" s="38" customFormat="1" ht="33.75" customHeight="1">
      <c r="A31" s="22">
        <v>13</v>
      </c>
      <c r="B31" s="78" t="s">
        <v>98</v>
      </c>
      <c r="C31" s="24" t="s">
        <v>69</v>
      </c>
      <c r="D31" s="77">
        <v>4</v>
      </c>
      <c r="E31" s="92" t="s">
        <v>39</v>
      </c>
      <c r="F31" s="77">
        <v>3850</v>
      </c>
      <c r="G31" s="51"/>
      <c r="H31" s="52"/>
      <c r="I31" s="40" t="s">
        <v>40</v>
      </c>
      <c r="J31" s="43">
        <f t="shared" si="4"/>
        <v>1</v>
      </c>
      <c r="K31" s="44" t="s">
        <v>41</v>
      </c>
      <c r="L31" s="44" t="s">
        <v>4</v>
      </c>
      <c r="M31" s="73"/>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15400</v>
      </c>
      <c r="BB31" s="48">
        <f t="shared" si="6"/>
        <v>15400</v>
      </c>
      <c r="BC31" s="37" t="str">
        <f t="shared" si="7"/>
        <v>INR  Fifteen Thousand Four Hundred    Only</v>
      </c>
      <c r="IA31" s="38">
        <v>13</v>
      </c>
      <c r="IB31" s="76" t="s">
        <v>113</v>
      </c>
      <c r="IC31" s="38" t="s">
        <v>69</v>
      </c>
      <c r="ID31" s="38">
        <v>4</v>
      </c>
      <c r="IE31" s="39" t="s">
        <v>39</v>
      </c>
      <c r="IF31" s="39" t="s">
        <v>44</v>
      </c>
      <c r="IG31" s="39" t="s">
        <v>63</v>
      </c>
      <c r="IH31" s="39">
        <v>10</v>
      </c>
      <c r="II31" s="39" t="s">
        <v>39</v>
      </c>
    </row>
    <row r="32" spans="1:243" s="38" customFormat="1" ht="48" customHeight="1">
      <c r="A32" s="22">
        <v>14</v>
      </c>
      <c r="B32" s="87" t="s">
        <v>99</v>
      </c>
      <c r="C32" s="24" t="s">
        <v>70</v>
      </c>
      <c r="D32" s="77">
        <v>2</v>
      </c>
      <c r="E32" s="92" t="s">
        <v>39</v>
      </c>
      <c r="F32" s="77">
        <v>2053</v>
      </c>
      <c r="G32" s="51"/>
      <c r="H32" s="52"/>
      <c r="I32" s="40" t="s">
        <v>40</v>
      </c>
      <c r="J32" s="43">
        <f>IF(I32="Less(-)",-1,1)</f>
        <v>1</v>
      </c>
      <c r="K32" s="44" t="s">
        <v>41</v>
      </c>
      <c r="L32" s="44" t="s">
        <v>4</v>
      </c>
      <c r="M32" s="73"/>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4106</v>
      </c>
      <c r="BB32" s="48">
        <f>BA32+SUM(N32:AZ32)</f>
        <v>4106</v>
      </c>
      <c r="BC32" s="37" t="str">
        <f>SpellNumber(L32,BB32)</f>
        <v>INR  Four Thousand One Hundred &amp; Six  Only</v>
      </c>
      <c r="IA32" s="38">
        <v>14</v>
      </c>
      <c r="IB32" s="76" t="s">
        <v>99</v>
      </c>
      <c r="IC32" s="38" t="s">
        <v>70</v>
      </c>
      <c r="ID32" s="38">
        <v>2</v>
      </c>
      <c r="IE32" s="39" t="s">
        <v>39</v>
      </c>
      <c r="IF32" s="39" t="s">
        <v>44</v>
      </c>
      <c r="IG32" s="39" t="s">
        <v>63</v>
      </c>
      <c r="IH32" s="39">
        <v>10</v>
      </c>
      <c r="II32" s="39" t="s">
        <v>39</v>
      </c>
    </row>
    <row r="33" spans="1:243" s="38" customFormat="1" ht="47.25" customHeight="1">
      <c r="A33" s="22">
        <v>15</v>
      </c>
      <c r="B33" s="87" t="s">
        <v>100</v>
      </c>
      <c r="C33" s="24" t="s">
        <v>71</v>
      </c>
      <c r="D33" s="77">
        <v>4</v>
      </c>
      <c r="E33" s="90" t="s">
        <v>39</v>
      </c>
      <c r="F33" s="77">
        <v>2452</v>
      </c>
      <c r="G33" s="51"/>
      <c r="H33" s="52"/>
      <c r="I33" s="40" t="s">
        <v>40</v>
      </c>
      <c r="J33" s="43">
        <f t="shared" si="4"/>
        <v>1</v>
      </c>
      <c r="K33" s="44" t="s">
        <v>41</v>
      </c>
      <c r="L33" s="44" t="s">
        <v>4</v>
      </c>
      <c r="M33" s="73"/>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9808</v>
      </c>
      <c r="BB33" s="48">
        <f t="shared" si="6"/>
        <v>9808</v>
      </c>
      <c r="BC33" s="37" t="str">
        <f t="shared" si="7"/>
        <v>INR  Nine Thousand Eight Hundred &amp; Eight  Only</v>
      </c>
      <c r="IA33" s="38">
        <v>15</v>
      </c>
      <c r="IB33" s="76" t="s">
        <v>114</v>
      </c>
      <c r="IC33" s="38" t="s">
        <v>71</v>
      </c>
      <c r="ID33" s="38">
        <v>4</v>
      </c>
      <c r="IE33" s="39" t="s">
        <v>39</v>
      </c>
      <c r="IF33" s="39" t="s">
        <v>44</v>
      </c>
      <c r="IG33" s="39" t="s">
        <v>63</v>
      </c>
      <c r="IH33" s="39">
        <v>10</v>
      </c>
      <c r="II33" s="39" t="s">
        <v>39</v>
      </c>
    </row>
    <row r="34" spans="1:243" s="38" customFormat="1" ht="45.75" customHeight="1">
      <c r="A34" s="22">
        <v>16</v>
      </c>
      <c r="B34" s="88" t="s">
        <v>101</v>
      </c>
      <c r="C34" s="24" t="s">
        <v>72</v>
      </c>
      <c r="D34" s="77">
        <v>2</v>
      </c>
      <c r="E34" s="92" t="s">
        <v>39</v>
      </c>
      <c r="F34" s="77">
        <v>550</v>
      </c>
      <c r="G34" s="51"/>
      <c r="H34" s="52"/>
      <c r="I34" s="40" t="s">
        <v>40</v>
      </c>
      <c r="J34" s="43">
        <f t="shared" si="4"/>
        <v>1</v>
      </c>
      <c r="K34" s="44" t="s">
        <v>41</v>
      </c>
      <c r="L34" s="44" t="s">
        <v>4</v>
      </c>
      <c r="M34" s="73"/>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1100</v>
      </c>
      <c r="BB34" s="48">
        <f t="shared" si="6"/>
        <v>1100</v>
      </c>
      <c r="BC34" s="37" t="str">
        <f t="shared" si="7"/>
        <v>INR  One Thousand One Hundred    Only</v>
      </c>
      <c r="IA34" s="38">
        <v>16</v>
      </c>
      <c r="IB34" s="76" t="s">
        <v>101</v>
      </c>
      <c r="IC34" s="38" t="s">
        <v>72</v>
      </c>
      <c r="ID34" s="38">
        <v>2</v>
      </c>
      <c r="IE34" s="39" t="s">
        <v>39</v>
      </c>
      <c r="IF34" s="39" t="s">
        <v>44</v>
      </c>
      <c r="IG34" s="39" t="s">
        <v>63</v>
      </c>
      <c r="IH34" s="39">
        <v>10</v>
      </c>
      <c r="II34" s="39" t="s">
        <v>39</v>
      </c>
    </row>
    <row r="35" spans="1:243" s="38" customFormat="1" ht="54" customHeight="1">
      <c r="A35" s="22">
        <v>17</v>
      </c>
      <c r="B35" s="93" t="s">
        <v>102</v>
      </c>
      <c r="C35" s="24" t="s">
        <v>73</v>
      </c>
      <c r="D35" s="77">
        <v>2</v>
      </c>
      <c r="E35" s="90" t="s">
        <v>39</v>
      </c>
      <c r="F35" s="77">
        <v>2855</v>
      </c>
      <c r="G35" s="51"/>
      <c r="H35" s="52"/>
      <c r="I35" s="40" t="s">
        <v>40</v>
      </c>
      <c r="J35" s="43">
        <f t="shared" si="4"/>
        <v>1</v>
      </c>
      <c r="K35" s="44" t="s">
        <v>41</v>
      </c>
      <c r="L35" s="44" t="s">
        <v>4</v>
      </c>
      <c r="M35" s="73"/>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5710</v>
      </c>
      <c r="BB35" s="48">
        <f t="shared" si="6"/>
        <v>5710</v>
      </c>
      <c r="BC35" s="37" t="str">
        <f t="shared" si="7"/>
        <v>INR  Five Thousand Seven Hundred &amp; Ten  Only</v>
      </c>
      <c r="IA35" s="38">
        <v>17</v>
      </c>
      <c r="IB35" s="76" t="s">
        <v>102</v>
      </c>
      <c r="IC35" s="38" t="s">
        <v>73</v>
      </c>
      <c r="ID35" s="38">
        <v>2</v>
      </c>
      <c r="IE35" s="39" t="s">
        <v>39</v>
      </c>
      <c r="IF35" s="39" t="s">
        <v>44</v>
      </c>
      <c r="IG35" s="39" t="s">
        <v>63</v>
      </c>
      <c r="IH35" s="39">
        <v>10</v>
      </c>
      <c r="II35" s="39" t="s">
        <v>39</v>
      </c>
    </row>
    <row r="36" spans="1:243" s="38" customFormat="1" ht="48" customHeight="1">
      <c r="A36" s="53" t="s">
        <v>77</v>
      </c>
      <c r="B36" s="54"/>
      <c r="C36" s="55"/>
      <c r="D36" s="56"/>
      <c r="E36" s="56"/>
      <c r="F36" s="56"/>
      <c r="G36" s="56"/>
      <c r="H36" s="57"/>
      <c r="I36" s="57"/>
      <c r="J36" s="57"/>
      <c r="K36" s="57"/>
      <c r="L36" s="58"/>
      <c r="BA36" s="59">
        <f>SUM(BA13:BA35)</f>
        <v>357497</v>
      </c>
      <c r="BB36" s="60">
        <f>SUM(BB13:BB35)</f>
        <v>357497</v>
      </c>
      <c r="BC36" s="37" t="str">
        <f>SpellNumber($E$2,BB36)</f>
        <v>INR  Three Lakh Fifty Seven Thousand Four Hundred &amp; Ninety Seven  Only</v>
      </c>
      <c r="IE36" s="39">
        <v>4</v>
      </c>
      <c r="IF36" s="39" t="s">
        <v>44</v>
      </c>
      <c r="IG36" s="39" t="s">
        <v>63</v>
      </c>
      <c r="IH36" s="39">
        <v>10</v>
      </c>
      <c r="II36" s="39" t="s">
        <v>39</v>
      </c>
    </row>
    <row r="37" spans="1:243" s="69" customFormat="1" ht="18">
      <c r="A37" s="54" t="s">
        <v>78</v>
      </c>
      <c r="B37" s="61"/>
      <c r="C37" s="62"/>
      <c r="D37" s="63"/>
      <c r="E37" s="74" t="s">
        <v>65</v>
      </c>
      <c r="F37" s="75"/>
      <c r="G37" s="64"/>
      <c r="H37" s="65"/>
      <c r="I37" s="65"/>
      <c r="J37" s="65"/>
      <c r="K37" s="66"/>
      <c r="L37" s="67"/>
      <c r="M37" s="68"/>
      <c r="O37" s="38"/>
      <c r="P37" s="38"/>
      <c r="Q37" s="38"/>
      <c r="R37" s="38"/>
      <c r="S37" s="38"/>
      <c r="BA37" s="70">
        <f>IF(ISBLANK(F37),0,IF(E37="Excess (+)",ROUND(BA36+(BA36*F37),2),IF(E37="Less (-)",ROUND(BA36+(BA36*F37*(-1)),2),IF(E37="At Par",BA36,0))))</f>
        <v>0</v>
      </c>
      <c r="BB37" s="71">
        <f>ROUND(BA37,0)</f>
        <v>0</v>
      </c>
      <c r="BC37" s="37" t="str">
        <f>SpellNumber($E$2,BB37)</f>
        <v>INR Zero Only</v>
      </c>
      <c r="IE37" s="72"/>
      <c r="IF37" s="72"/>
      <c r="IG37" s="72"/>
      <c r="IH37" s="72"/>
      <c r="II37" s="72"/>
    </row>
    <row r="38" spans="1:243" s="69" customFormat="1" ht="18">
      <c r="A38" s="53" t="s">
        <v>79</v>
      </c>
      <c r="B38" s="53"/>
      <c r="C38" s="80" t="str">
        <f>SpellNumber($E$2,BB37)</f>
        <v>INR Zero Only</v>
      </c>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IE38" s="72"/>
      <c r="IF38" s="72"/>
      <c r="IG38" s="72"/>
      <c r="IH38" s="72"/>
      <c r="II38" s="72"/>
    </row>
    <row r="39" ht="15"/>
    <row r="40" ht="15"/>
    <row r="41" ht="15"/>
    <row r="42" ht="15"/>
    <row r="43" ht="15"/>
    <row r="44" ht="15"/>
    <row r="45" ht="15"/>
  </sheetData>
  <sheetProtection/>
  <mergeCells count="8">
    <mergeCell ref="A9:BC9"/>
    <mergeCell ref="C38:BC38"/>
    <mergeCell ref="A1:L1"/>
    <mergeCell ref="A4:BC4"/>
    <mergeCell ref="A5:BC5"/>
    <mergeCell ref="A6:BC6"/>
    <mergeCell ref="A7:BC7"/>
    <mergeCell ref="B8:BC8"/>
  </mergeCells>
  <dataValidations count="21">
    <dataValidation type="list" allowBlank="1" showErrorMessage="1" sqref="E37">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decimal" allowBlank="1" showInputMessage="1" showErrorMessage="1" promptTitle="Rate Entry" prompt="Please enter the Rate in Rupees for this item. " errorTitle="Invaid Entry" error="Only Numeric Values are allowed. " sqref="H28:H35">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5">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7">
      <formula1>IF(E37="Select",-1,IF(E37="At Par",0,0))</formula1>
      <formula2>IF(E37="Select",-1,IF(E37="At Par",0,0.99))</formula2>
    </dataValidation>
    <dataValidation type="list" allowBlank="1" showErrorMessage="1" sqref="K13:K35">
      <formula1>"Partial Conversion,Full Conversion"</formula1>
      <formula2>0</formula2>
    </dataValidation>
    <dataValidation allowBlank="1" showInputMessage="1" showErrorMessage="1" promptTitle="Addition / Deduction" prompt="Please Choose the correct One" sqref="J13:J35">
      <formula1>0</formula1>
      <formula2>0</formula2>
    </dataValidation>
    <dataValidation type="list" showErrorMessage="1" sqref="I13:I35">
      <formula1>"Excess(+),Less(-)"</formula1>
      <formula2>0</formula2>
    </dataValidation>
    <dataValidation allowBlank="1" showInputMessage="1" showErrorMessage="1" promptTitle="Itemcode/Make" prompt="Please enter text" sqref="C13:C3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5">
      <formula1>0</formula1>
      <formula2>999999999999999</formula2>
    </dataValidation>
    <dataValidation allowBlank="1" showInputMessage="1" showErrorMessage="1" promptTitle="Units" prompt="Please enter Units in text" sqref="E13:E35">
      <formula1>0</formula1>
      <formula2>0</formula2>
    </dataValidation>
    <dataValidation type="decimal" allowBlank="1" showInputMessage="1" showErrorMessage="1" promptTitle="Quantity" prompt="Please enter the Quantity for this item. " errorTitle="Invalid Entry" error="Only Numeric Values are allowed. " sqref="D13:D35 F13:F35">
      <formula1>0</formula1>
      <formula2>999999999999999</formula2>
    </dataValidation>
    <dataValidation type="list" allowBlank="1" showInputMessage="1" showErrorMessage="1" sqref="L13 L14 L15 L16 L17 L18 L19 L20 L21 L22 L23 L24 L25 L26 L27 L28 L29 L30 L31 L32 L33 L35 L34">
      <formula1>"INR"</formula1>
    </dataValidation>
    <dataValidation type="decimal" allowBlank="1" showErrorMessage="1" errorTitle="Invalid Entry" error="Only Numeric Values are allowed. " sqref="A13:A35">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64</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2023-06-07T05:38:24Z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