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<sst xmlns="http://schemas.openxmlformats.org/spreadsheetml/2006/main" count="824" uniqueCount="245">
  <si>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</si>
  <si>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</si>
  <si>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</si>
  <si>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</si>
  <si>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</si>
  <si>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</si>
  <si>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</si>
  <si>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</si>
  <si>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</si>
  <si>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</si>
  <si>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</si>
  <si>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</si>
  <si>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</si>
  <si>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</si>
  <si>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</si>
  <si>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</si>
  <si>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</si>
  <si>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</si>
  <si>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</si>
  <si>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</si>
  <si>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</si>
  <si>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</si>
  <si>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</si>
  <si>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</si>
  <si>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</si>
  <si>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</si>
  <si>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</si>
  <si>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</si>
  <si>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</si>
  <si>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</si>
  <si>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</si>
  <si>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</si>
  <si>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</si>
  <si>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</si>
  <si>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</si>
  <si>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</si>
  <si>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</si>
  <si>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</si>
  <si>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</si>
  <si>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</si>
  <si>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</si>
  <si>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</si>
  <si>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</si>
  <si>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</si>
  <si>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</si>
  <si>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</si>
  <si>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</si>
  <si>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</si>
  <si>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</si>
  <si>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</si>
  <si>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</si>
  <si>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</si>
  <si>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</si>
  <si>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</si>
  <si>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</si>
  <si>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</si>
  <si>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</si>
  <si>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</si>
  <si>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</si>
  <si>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</si>
  <si>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</si>
  <si>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</si>
  <si>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</si>
  <si>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</si>
  <si>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</si>
  <si>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</si>
  <si>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</si>
  <si>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</si>
  <si>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</si>
  <si>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</si>
  <si>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</si>
  <si>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</si>
  <si>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</si>
  <si>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</si>
  <si>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</si>
  <si>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</si>
  <si>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</si>
  <si>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</si>
  <si>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</si>
  <si>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</si>
  <si>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</si>
  <si>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</si>
  <si>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</si>
  <si>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</si>
  <si>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</si>
  <si>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</si>
  <si>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</si>
  <si>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</si>
  <si>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</si>
  <si>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</si>
  <si>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</si>
  <si>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</si>
  <si>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</si>
  <si>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</si>
  <si>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</si>
  <si>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</si>
  <si>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</si>
  <si>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</si>
  <si>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</si>
  <si>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</si>
  <si>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</si>
  <si>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</si>
  <si>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</si>
  <si>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</si>
  <si>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</si>
  <si>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</si>
  <si>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</si>
  <si>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</si>
  <si>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</si>
  <si>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</si>
  <si>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</si>
  <si>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</si>
  <si>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</si>
  <si>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</si>
  <si>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</si>
  <si>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</si>
  <si>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</si>
  <si>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</si>
  <si>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</si>
  <si>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Name of Work: Renovation and modification of 2nos toilet at the Ground Floor and First floor and girls toilet/Bathroom  in the Department of Electronics Engineering, IIT(BHU)</t>
  </si>
  <si>
    <t>Contract No: IIT(BHU)/IWD/</t>
  </si>
  <si>
    <r>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All kinds of soil.</t>
    </r>
    <r>
      <rPr>
        <b/>
        <sz val="10"/>
        <rFont val="Times New Roman"/>
        <family val="1"/>
      </rPr>
      <t>(2.8.1)</t>
    </r>
  </si>
  <si>
    <r>
      <t xml:space="preserve">Demolishing cement concrete manually/ by mechanical means including disposal of material within 50 metres lead as per direction of Engineer - in - charge. Nominal concrete 1:3:6 or richer mix (i/c equivalent design mix) </t>
    </r>
    <r>
      <rPr>
        <b/>
        <sz val="10"/>
        <rFont val="Times New Roman"/>
        <family val="1"/>
      </rPr>
      <t>(15.2.1)</t>
    </r>
  </si>
  <si>
    <r>
      <t xml:space="preserve">Demolishing brick work manually / by mechanical means including stacking of serviceable material and disposal of unserviceable material within 50 metres lead as per direction of Engineer-in-charge: In cement mortar  </t>
    </r>
    <r>
      <rPr>
        <b/>
        <sz val="10"/>
        <rFont val="Times New Roman"/>
        <family val="1"/>
      </rPr>
      <t>(15.7.4)</t>
    </r>
    <r>
      <rPr>
        <sz val="10"/>
        <rFont val="Times New Roman"/>
        <family val="1"/>
      </rPr>
      <t xml:space="preserve">                                               </t>
    </r>
  </si>
  <si>
    <r>
      <t xml:space="preserve">Dismantling tile work in floors and roofs laid in cement mortar including stacking material within 50 metres lead. For thickness of tiles 10 mm to 25 mm </t>
    </r>
    <r>
      <rPr>
        <b/>
        <sz val="10"/>
        <rFont val="Times New Roman"/>
        <family val="1"/>
      </rPr>
      <t>(15.23.1)</t>
    </r>
  </si>
  <si>
    <r>
      <t xml:space="preserve">1:2:4 (1 Cement : 2 coarse sand : 4 graded stone  aggregate 20 mm nominal size)  </t>
    </r>
    <r>
      <rPr>
        <b/>
        <sz val="10"/>
        <rFont val="Times New Roman"/>
        <family val="1"/>
      </rPr>
      <t>(4.1.3)</t>
    </r>
  </si>
  <si>
    <r>
      <t>Brick work with common burnt clay F.P.S. (non modular) bricks of class designation 7.5 in  foundation and plinth in : Cement mortar 1:6 (1 cement : 6 coarse sand)</t>
    </r>
    <r>
      <rPr>
        <b/>
        <sz val="10"/>
        <rFont val="Times New Roman"/>
        <family val="1"/>
      </rPr>
      <t>(6.1.2)</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</si>
  <si>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0"/>
        <rFont val="Times New Roman"/>
        <family val="1"/>
      </rPr>
      <t>(5.3)</t>
    </r>
  </si>
  <si>
    <r>
      <t>Steel reinforcement for R.C.C. work including straightening, cutting, bending, placing in position and binding all complete upto plinth level. Thermo-Mechanically Treated bars of grade Fe-500D or more.</t>
    </r>
    <r>
      <rPr>
        <b/>
        <sz val="10"/>
        <rFont val="Times New Roman"/>
        <family val="1"/>
      </rPr>
      <t xml:space="preserve"> (5.22.6)</t>
    </r>
  </si>
  <si>
    <r>
      <t xml:space="preserve">Suspended floors, roofs, landings, balconies and access platform </t>
    </r>
    <r>
      <rPr>
        <b/>
        <sz val="10"/>
        <rFont val="Times New Roman"/>
        <family val="1"/>
      </rPr>
      <t>(5.9.3)</t>
    </r>
  </si>
  <si>
    <r>
      <t xml:space="preserve">Providing and laying 75 mm thick compacted bed of dry brick aggregate of 40 mm thick nominal size including spreading, well ramming, consolidating and grouting with jamuna sand, including finishing smooth etc. complete as per direction of Engineer-in-charge. </t>
    </r>
    <r>
      <rPr>
        <b/>
        <sz val="10"/>
        <rFont val="Times New Roman"/>
        <family val="1"/>
      </rPr>
      <t>(16.64)</t>
    </r>
  </si>
  <si>
    <r>
      <t xml:space="preserve">Brick work with common burnt clay F.P.S. (non modular) bricks of class designation 7.5 in superstructure above plinth level up to floor V level in all shapes and sizes in : Cement mortar 1:6 (1 cement : 6 coarse sand) </t>
    </r>
    <r>
      <rPr>
        <b/>
        <sz val="10"/>
        <rFont val="Times New Roman"/>
        <family val="1"/>
      </rPr>
      <t>(6.4.2)</t>
    </r>
  </si>
  <si>
    <r>
      <t xml:space="preserve">Half brick masonry with common burnt clay F.P.S. (non modular) bricks of class designation 75 in superstructure above plinth level up to floor V level  : Cement mortar 1:4 (1 Cement : 4 coarse sand) </t>
    </r>
    <r>
      <rPr>
        <b/>
        <sz val="10"/>
        <rFont val="Times New Roman"/>
        <family val="1"/>
      </rPr>
      <t>(6.13.2)</t>
    </r>
  </si>
  <si>
    <r>
      <t xml:space="preserve">12 mm cement plaster of mix :  1:6 (1 cement: 6 coarse sand) </t>
    </r>
    <r>
      <rPr>
        <b/>
        <sz val="10"/>
        <rFont val="Times New Roman"/>
        <family val="1"/>
      </rPr>
      <t xml:space="preserve">(13.4.2)  </t>
    </r>
    <r>
      <rPr>
        <sz val="10"/>
        <rFont val="Times New Roman"/>
        <family val="1"/>
      </rPr>
      <t xml:space="preserve">                                  </t>
    </r>
  </si>
  <si>
    <r>
      <t xml:space="preserve">15 mm cement plaster on rough side of single or half brick wall  of mix :  1:6 (1 cement: 6 coarse sand) </t>
    </r>
    <r>
      <rPr>
        <b/>
        <sz val="10"/>
        <rFont val="Times New Roman"/>
        <family val="1"/>
      </rPr>
      <t>(13.5.2)</t>
    </r>
  </si>
  <si>
    <r>
      <t xml:space="preserve">Providing and fixing soil, waste and vent pipes : 100 mm dia. Centrifugally cast (spun) iron socket &amp; spigot (S &amp;S) pipe as per IS :3989 </t>
    </r>
    <r>
      <rPr>
        <b/>
        <sz val="10"/>
        <rFont val="Times New Roman"/>
        <family val="1"/>
      </rPr>
      <t>(17.35.1.2)</t>
    </r>
  </si>
  <si>
    <r>
      <t xml:space="preserve">Providing lead caulked joints to sand cast iron/centrifugally cast (spun) iron pipes and fittings of diameter: 100 mm  </t>
    </r>
    <r>
      <rPr>
        <b/>
        <sz val="10"/>
        <rFont val="Times New Roman"/>
        <family val="1"/>
      </rPr>
      <t>(17.58.1)</t>
    </r>
  </si>
  <si>
    <r>
      <t xml:space="preserve">Providing and fixing bend of required degree with access door, insertion rubber washer 3 mm thick, bolts and nuts complete 100 mm Sand cast iron S&amp;S as per IS:- 3989 </t>
    </r>
    <r>
      <rPr>
        <b/>
        <sz val="10"/>
        <rFont val="Times New Roman"/>
        <family val="1"/>
      </rPr>
      <t>(17.38.1.2)</t>
    </r>
  </si>
  <si>
    <r>
      <t xml:space="preserve">Providing and fixing plain bend of required degree. 100 mm Sand cast iron S&amp;S as per IS: - 3989 </t>
    </r>
    <r>
      <rPr>
        <b/>
        <sz val="10"/>
        <rFont val="Times New Roman"/>
        <family val="1"/>
      </rPr>
      <t>(17.39.1.2)</t>
    </r>
  </si>
  <si>
    <r>
      <t xml:space="preserve">Providing and fixing single equal plain junction of required  degree. 100x100x100mm  Sand cast iron S&amp;S as per IS: - 3989 </t>
    </r>
    <r>
      <rPr>
        <b/>
        <sz val="10"/>
        <rFont val="Times New Roman"/>
        <family val="1"/>
      </rPr>
      <t>(17.44.1.2)</t>
    </r>
  </si>
  <si>
    <r>
      <t xml:space="preserve">Providing and fixing trap of self cleansing design with screwed down or hinged grating with or without vent arm complete, including cost of cutting and making good the walls and floors : 100 mm inlet and 100 mm outlet Sand cast iron S&amp;S as per IS: - 3989 </t>
    </r>
    <r>
      <rPr>
        <b/>
        <sz val="10"/>
        <rFont val="Times New Roman"/>
        <family val="1"/>
      </rPr>
      <t>(17.60.1.1)</t>
    </r>
  </si>
  <si>
    <r>
      <t>Providing and fixing 100mm sand cast Iron grating for gully trap.</t>
    </r>
    <r>
      <rPr>
        <b/>
        <sz val="10"/>
        <rFont val="Times New Roman"/>
        <family val="1"/>
      </rPr>
      <t>(17.29)</t>
    </r>
  </si>
  <si>
    <r>
      <t xml:space="preserve">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 White Vitreous china Orissa pattern W.C. pan.of size 580x440mm with integral type foot rests. </t>
    </r>
    <r>
      <rPr>
        <b/>
        <sz val="10"/>
        <rFont val="Times New Roman"/>
        <family val="1"/>
      </rPr>
      <t>(17.1.1)</t>
    </r>
  </si>
  <si>
    <r>
      <t xml:space="preserve">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t>
    </r>
    <r>
      <rPr>
        <b/>
        <sz val="10"/>
        <rFont val="Times New Roman"/>
        <family val="1"/>
      </rPr>
      <t>(17.2.1)</t>
    </r>
  </si>
  <si>
    <r>
      <t xml:space="preserve">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t>
    </r>
    <r>
      <rPr>
        <b/>
        <sz val="10"/>
        <rFont val="Times New Roman"/>
        <family val="1"/>
      </rPr>
      <t>(17.7.2)</t>
    </r>
  </si>
  <si>
    <r>
      <t xml:space="preserve">Providing and fixing P.V.C. waste pipe for sink or wash basin including P.V.C. waste fittings complete. Semi rigid pipe 32 mm dia </t>
    </r>
    <r>
      <rPr>
        <b/>
        <sz val="10"/>
        <rFont val="Times New Roman"/>
        <family val="1"/>
      </rPr>
      <t>(17.28.1.1)</t>
    </r>
  </si>
  <si>
    <r>
      <t xml:space="preserve">Providing and fixing 600x450 mm beveled edge mirror of superior glass (of approved quality) complete with 6 mm thick hard board ground fixed to wooden cleats with C.P. brass screws and washers complete. </t>
    </r>
    <r>
      <rPr>
        <b/>
        <sz val="10"/>
        <rFont val="Times New Roman"/>
        <family val="1"/>
      </rPr>
      <t>(17.31)</t>
    </r>
  </si>
  <si>
    <r>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 For pipes 100 to 250 mm diameter </t>
    </r>
    <r>
      <rPr>
        <b/>
        <sz val="10"/>
        <rFont val="Times New Roman"/>
        <family val="1"/>
      </rPr>
      <t>(19.21.1)</t>
    </r>
  </si>
  <si>
    <r>
      <t xml:space="preserve">25mm dia. nominal bore </t>
    </r>
    <r>
      <rPr>
        <b/>
        <sz val="10"/>
        <rFont val="Times New Roman"/>
        <family val="1"/>
      </rPr>
      <t>(18.10.3)</t>
    </r>
  </si>
  <si>
    <r>
      <t xml:space="preserve">Providing and fixing C.P. brass bib cock of approved quality conforming to IS:8931  a) 15 mm nominal bore </t>
    </r>
    <r>
      <rPr>
        <b/>
        <sz val="10"/>
        <rFont val="Times New Roman"/>
        <family val="1"/>
      </rPr>
      <t>(18.49.1)</t>
    </r>
  </si>
  <si>
    <r>
      <t xml:space="preserve">Providing and fixing C.P. brass stop cock (concealed)  of standard design  and of approved make conforming to IS:8931 a) 15 mm nominal bore </t>
    </r>
    <r>
      <rPr>
        <b/>
        <sz val="10"/>
        <rFont val="Times New Roman"/>
        <family val="1"/>
      </rPr>
      <t>(18.52.1)</t>
    </r>
  </si>
  <si>
    <r>
      <t>Making connection of G.I. distribution branch with G.I.main of following sizes by providing and fixing tee,including cutting and threading the pipe etc. complete. 25 to 40 mm nominal bore</t>
    </r>
    <r>
      <rPr>
        <b/>
        <sz val="10"/>
        <rFont val="Times New Roman"/>
        <family val="1"/>
      </rPr>
      <t xml:space="preserve"> (18.13.1)</t>
    </r>
  </si>
  <si>
    <r>
      <t xml:space="preserve">Painting G.I. pipes and fittings with synthetic enamel white paint with two coats over a ready mixed priming coat, both of approved quality for new work. 25 mm diameter pipe. </t>
    </r>
    <r>
      <rPr>
        <b/>
        <sz val="10"/>
        <rFont val="Times New Roman"/>
        <family val="1"/>
      </rPr>
      <t>(18.38.3)</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</si>
  <si>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0"/>
        <rFont val="Times New Roman"/>
        <family val="1"/>
      </rPr>
      <t>(8.31)</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</si>
  <si>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r>
    <r>
      <rPr>
        <b/>
        <sz val="10"/>
        <rFont val="Times New Roman"/>
        <family val="1"/>
      </rPr>
      <t>(11.37)</t>
    </r>
  </si>
  <si>
    <r>
      <t>Removing dry or oil bound distemper, water proofing cement paint and the like by scrapping, sand papering and preparing the surface smooth including necessary repairs to scratches etc. complete.</t>
    </r>
    <r>
      <rPr>
        <b/>
        <sz val="10"/>
        <rFont val="Times New Roman"/>
        <family val="1"/>
      </rPr>
      <t xml:space="preserve"> (13.91)</t>
    </r>
  </si>
  <si>
    <r>
      <t>Providing and applying white cement based putty of average thickness 1mm, of approved brand and manufacturer, over the plastered wall surface to prepare the surface even and smooth complete.</t>
    </r>
    <r>
      <rPr>
        <b/>
        <sz val="10"/>
        <rFont val="Times New Roman"/>
        <family val="1"/>
      </rPr>
      <t xml:space="preserve"> (13.80)</t>
    </r>
  </si>
  <si>
    <r>
      <t xml:space="preserve">Distempering with oil bound washable distemper of approved brand and manufacture to give an even shade New work (two or more coats) over and including water thinnable priming coat with cement primer  </t>
    </r>
    <r>
      <rPr>
        <b/>
        <sz val="10"/>
        <rFont val="Times New Roman"/>
        <family val="1"/>
      </rPr>
      <t>(13.41.1)</t>
    </r>
  </si>
  <si>
    <r>
      <t xml:space="preserve">Finishing walls with Acrylic Smooth exterior paint of required shade : New work (Two or more coat applied @ 1.67 ltr/10 sqm over and including priming coat of exterior primer applied @ 2.20 kg/10 sqm) </t>
    </r>
    <r>
      <rPr>
        <b/>
        <sz val="10"/>
        <rFont val="Times New Roman"/>
        <family val="1"/>
      </rPr>
      <t>(13.46.1)</t>
    </r>
  </si>
  <si>
    <r>
      <t xml:space="preserve">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Single half stall urinal with 5 litre P.V.C. automatic flushing cistern </t>
    </r>
    <r>
      <rPr>
        <b/>
        <sz val="10"/>
        <rFont val="Times New Roman"/>
        <family val="1"/>
      </rPr>
      <t>(17.5.1)</t>
    </r>
  </si>
  <si>
    <r>
      <t xml:space="preserve">Providing and fixing ISI marked flush door shutters conforming to IS 2202 (part1)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t>
    </r>
    <r>
      <rPr>
        <b/>
        <sz val="10"/>
        <rFont val="Times New Roman"/>
        <family val="1"/>
      </rPr>
      <t>(9.20.2)</t>
    </r>
  </si>
  <si>
    <r>
      <t xml:space="preserve">Providing and fixing aluminium sliding door bolts, ISI marked anodised (anodic coating not less than grade AC 10 as per IS : 1868), transparent or dyed to required colour or shade, with nuts and screws etc. complete : 250x16 mm </t>
    </r>
    <r>
      <rPr>
        <b/>
        <sz val="10"/>
        <rFont val="Times New Roman"/>
        <family val="1"/>
      </rPr>
      <t>(9.96.2)</t>
    </r>
  </si>
  <si>
    <r>
      <t xml:space="preserve">150x10 mm </t>
    </r>
    <r>
      <rPr>
        <b/>
        <sz val="10"/>
        <rFont val="Times New Roman"/>
        <family val="1"/>
      </rPr>
      <t>(9.97.4)</t>
    </r>
  </si>
  <si>
    <r>
      <t xml:space="preserve">Providing and fixing aluminium handles, ISI marked, anodised (anodic coating not less than grade AC 10 as per IS : 1868) transparent or dyed to required colour or shade, with necessary screws etc. complete : 125 mm </t>
    </r>
    <r>
      <rPr>
        <b/>
        <sz val="10"/>
        <rFont val="Times New Roman"/>
        <family val="1"/>
      </rPr>
      <t>(9.100.1)</t>
    </r>
  </si>
  <si>
    <r>
      <t xml:space="preserve">Providing and fixing precoated galvanized iron profile sheets (size, shape and pitch of corrugation as approved by Engineer-in-charge ) 0.50 mm (+0.05% ) total coated thickness  with  Zinc coating 120 grams per sqm as per IS:277 in 240 mpa steel grade, 5-7 microns epoxy primer on both side of the sheet and polyster top coat 15-18 microns. Sheet should have protective guard film of 25 microns minimum to avoid scratches duing transporation and should be supplied in single length upto 12 metre or as desired by Engineer-in-charge. The sheet shall be fixing using self drilling / self tapping screws of size (5.5 x 55mm) with EPDM seal, complete upto any pitch in horizontal/vertical or curved surfaces, excluding the cost of purlins, rafters and trusses and including cutting to size and shape wherever required. </t>
    </r>
    <r>
      <rPr>
        <b/>
        <sz val="10"/>
        <rFont val="Times New Roman"/>
        <family val="1"/>
      </rPr>
      <t>(12.50)</t>
    </r>
  </si>
  <si>
    <r>
      <t xml:space="preserve">Painting with synthetic enamel paint of approved brand and manufacture to  give an even shade : Two or more coats on new work </t>
    </r>
    <r>
      <rPr>
        <b/>
        <sz val="10"/>
        <rFont val="Times New Roman"/>
        <family val="1"/>
      </rPr>
      <t>(13.61.1)</t>
    </r>
    <r>
      <rPr>
        <sz val="10"/>
        <rFont val="Times New Roman"/>
        <family val="1"/>
      </rPr>
      <t xml:space="preserve">                         </t>
    </r>
  </si>
  <si>
    <r>
      <t xml:space="preserve">Steel work welded in built up sections/ framed work, including cutting, hoisting, fixing in position and applying a priming coat of approved steel primer using structural steel etc. as required. In gratings, frames, guard bar, ladder, railings, brackets, gates and similar works </t>
    </r>
    <r>
      <rPr>
        <b/>
        <sz val="10"/>
        <rFont val="Times New Roman"/>
        <family val="1"/>
      </rPr>
      <t>(10.25.2)</t>
    </r>
  </si>
  <si>
    <r>
      <t xml:space="preserve">Providing and fixing false ceiling at all heights with integral densified calcium silicate reinforced with fibre and natural filler false ceiling tiles of Size 595x595 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Engineer-in-Charge. With 15 mm thick tegular edged light weight calcium  silicate false ceiling tiles. </t>
    </r>
    <r>
      <rPr>
        <b/>
        <sz val="10"/>
        <rFont val="Times New Roman"/>
        <family val="1"/>
      </rPr>
      <t>(26.22.1)</t>
    </r>
  </si>
  <si>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surface.(iii) IIIrd course of applying blown or residual bitumen applied hot at 1.7 kg. per sqm of area. (iv) IVth course of 400 micron thick PVC sheet. (Overlaps at joints of PVC sheet should be 100 mm wide and pasted to each other with bitumen @ 1.7 kg/ sqm). (22.3)</t>
  </si>
  <si>
    <r>
      <t xml:space="preserve">Excavating trenches of required width for pipes, cables, etc  including excavation for sockets, and dressing of sides, ramming of bottoms, depth upto 1.5  m including getting out  the excavated soil, and then returning the soil as required, in  layers not exceeding 20cm in depth including consolidating each deposited layer by ramming, watering, etc. and disposing of surplus excavated soil as directed , within a lead of 50m All kinds of soil  Pipes, cables etc. exceeding 80mm dia. but not exceeding 300 mm dia. 
</t>
    </r>
    <r>
      <rPr>
        <b/>
        <sz val="10"/>
        <rFont val="Times New Roman"/>
        <family val="1"/>
      </rPr>
      <t>(2.10.1.2)</t>
    </r>
  </si>
  <si>
    <r>
      <t xml:space="preserve">Providing, laying and jointing glazed stoneware Class SP-1 with stiff mixture of cement mortar in the proportion of 1:1 (1 cement : 1 fine sand) including testing of joints etc. complete 100 mm diameter  </t>
    </r>
    <r>
      <rPr>
        <b/>
        <sz val="10"/>
        <rFont val="Times New Roman"/>
        <family val="1"/>
      </rPr>
      <t>(19.1.1)</t>
    </r>
  </si>
  <si>
    <r>
      <t xml:space="preserve">Providing and laying cement concrete 1:5:10 (1 cement : 5 coarse sand : 10 graded stone aggregate 40 mm nominal size) all round S.W. pipes including bed concrete as per standard design:  100 mm diameter S.W. pipe </t>
    </r>
    <r>
      <rPr>
        <b/>
        <sz val="10"/>
        <rFont val="Times New Roman"/>
        <family val="1"/>
      </rPr>
      <t>(19.2.1)</t>
    </r>
  </si>
  <si>
    <r>
      <t xml:space="preserve">Constructing brick masonry chamber for underground C.I. inspection chamber and bends with 75 class designation bricks in cement mortar 1:4 (1 cement : 4 coarse sand) C.I. cover with frame (light duty) 455 x 610mm internal dimensions, total weight of cover with frame to be not less than 38 kg (weight of cover 23 kg and weight of frame 15 kg) R.C.C. top slab with 1:2:4  mix (1 cement :2  coarse sand : 4 graded stone aggregate 20 mm nominal size) foundation concrete 1:5:10 (1 cement : 5 fine sand : 10 graded stone aggregate 40 mm nominal size), inside plastering 12 mm thick with cement mortar 1:3 (1 cement : 3 coarse sand) finished smooth with a floating coat of neat cement on walls and bed concrete etc. complete as per standard design:   Inside dimensions 455x610 mm and 45 cm deep for single pipe line- With F.P.S. bricks </t>
    </r>
    <r>
      <rPr>
        <b/>
        <sz val="10"/>
        <rFont val="Times New Roman"/>
        <family val="1"/>
      </rPr>
      <t>(19.30.1.1)</t>
    </r>
  </si>
  <si>
    <r>
      <t xml:space="preserve">Providing and fixing white vitreous china battery based infrared sensor operated urinal of approx. size 610 x 390 x 370 mm having pre &amp; post flushing with water (250 ml &amp; 500 ml consumption), having water inlet from back side, including fixing to wall with suitable brackets all as per manufacturers specification and direction of Engineer-in-charge. </t>
    </r>
    <r>
      <rPr>
        <b/>
        <sz val="10"/>
        <rFont val="Times New Roman"/>
        <family val="1"/>
      </rPr>
      <t>(17.80)</t>
    </r>
  </si>
  <si>
    <r>
      <t xml:space="preserve">Providing &amp; fixing white vitreous china water less urinal of size 600 x
330 x 315 mm having antibacterial /germs free ceramic surface,
fixed with cartridge having debris catcher and hygiene seal. </t>
    </r>
    <r>
      <rPr>
        <b/>
        <sz val="10"/>
        <rFont val="Times New Roman"/>
        <family val="1"/>
      </rPr>
      <t>(17.79)</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</si>
  <si>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0"/>
        <rFont val="Times New Roman"/>
        <family val="1"/>
      </rPr>
      <t>(15.60)</t>
    </r>
  </si>
  <si>
    <t>cum</t>
  </si>
  <si>
    <t xml:space="preserve">cum         </t>
  </si>
  <si>
    <t>kg</t>
  </si>
  <si>
    <t>metre</t>
  </si>
  <si>
    <t xml:space="preserve">Nos. </t>
  </si>
  <si>
    <t>Nos.</t>
  </si>
  <si>
    <r>
      <t xml:space="preserve">Providing and laying in position cement concrete of specified grade excluding the cost of centering and shuttering - All work upto plinth level 
1:4:8 (1 Cement : 4 fine sand : 8 graded stone aggregate 40 mm nominal size) </t>
    </r>
    <r>
      <rPr>
        <b/>
        <sz val="10"/>
        <rFont val="Times New Roman"/>
        <family val="1"/>
      </rPr>
      <t>(4.1.8)</t>
    </r>
  </si>
  <si>
    <r>
      <t xml:space="preserve">Centering and shuttering including strutting, propping etc. and  removal of form for:
Lintels, beams, plinth beams, girders, bressumers and cantilevers. </t>
    </r>
    <r>
      <rPr>
        <b/>
        <sz val="10"/>
        <rFont val="Times New Roman"/>
        <family val="1"/>
      </rPr>
      <t>(5.9.5)</t>
    </r>
  </si>
  <si>
    <r>
      <t xml:space="preserve">Providing and fixing G.I. pipes complete with G.I. fittings and clamps,including cutting and making good the walls etc.
Internal work - exposed on wall 
15mm dia. nominal bore  </t>
    </r>
    <r>
      <rPr>
        <b/>
        <sz val="10"/>
        <rFont val="Times New Roman"/>
        <family val="1"/>
      </rPr>
      <t>(18.10.1)</t>
    </r>
  </si>
  <si>
    <r>
      <t xml:space="preserve">Providing and fixing aluminium tower bolts, ISI marked, anodised (anodic
coating not less than grade AC 10 as per IS : 1868 ) transparent or dyed
to required colour or shade, with necessary screws etc. complete :
250x10 mm </t>
    </r>
    <r>
      <rPr>
        <b/>
        <sz val="10"/>
        <rFont val="Times New Roman"/>
        <family val="1"/>
      </rPr>
      <t>(9.97.2)</t>
    </r>
  </si>
  <si>
    <t>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levels.Granite of any colour and shade Area of slab over 0.50 sqm (8.2.2.2)</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</si>
  <si>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All kinds of soil.(2.8.1)</t>
  </si>
  <si>
    <t>Demolishing cement concrete manually/ by mechanical means including disposal of material within 50 metres lead as per direction of Engineer - in - charge. Nominal concrete 1:3:6 or richer mix (i/c equivalent design mix) (15.2.1)</t>
  </si>
  <si>
    <t xml:space="preserve">Demolishing brick work manually / by mechanical means including stacking of serviceable material and disposal of unserviceable material within 50 metres lead as per direction of Engineer-in-charge: In cement mortar  (15.7.4)                                               </t>
  </si>
  <si>
    <t>Dismantling tile work in floors and roofs laid in cement mortar including stacking material within 50 metres lead. For thickness of tiles 10 mm to 25 mm (15.23.1)</t>
  </si>
  <si>
    <t>Providing and laying in position cement concrete of specified grade excluding the cost of centering and shuttering - All work upto plinth level 
1:4:8 (1 Cement : 4 fine sand : 8 graded stone aggregate 40 mm nominal size) (4.1.8)</t>
  </si>
  <si>
    <t>1:2:4 (1 Cement : 2 coarse sand : 4 graded stone  aggregate 20 mm nominal size)  (4.1.3)</t>
  </si>
  <si>
    <t>Brick work with common burnt clay F.P.S. (non modular) bricks of class designation 7.5 in  foundation and plinth in : Cement mortar 1:6 (1 cement : 6 coarse sand)(6.1.2)</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</si>
  <si>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</si>
  <si>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t>Steel reinforcement for R.C.C. work including straightening, cutting, bending, placing in position and binding all complete upto plinth level. Thermo-Mechanically Treated bars of grade Fe-500D or more. (5.22.6)</t>
  </si>
  <si>
    <t>Centering and shuttering including strutting, propping etc. and  removal of form for:
Lintels, beams, plinth beams, girders, bressumers and cantilevers. (5.9.5)</t>
  </si>
  <si>
    <t>Suspended floors, roofs, landings, balconies and access platform (5.9.3)</t>
  </si>
  <si>
    <t>Providing and laying 75 mm thick compacted bed of dry brick aggregate of 40 mm thick nominal size including spreading, well ramming, consolidating and grouting with jamuna sand, including finishing smooth etc. complete as per direction of Engineer-in-charge. (16.64)</t>
  </si>
  <si>
    <t>Brick work with common burnt clay F.P.S. (non modular) bricks of class designation 7.5 in superstructure above plinth level up to floor V level in all shapes and sizes in : Cement mortar 1:6 (1 cement : 6 coarse sand) (6.4.2)</t>
  </si>
  <si>
    <t>Half brick masonry with common burnt clay F.P.S. (non modular) bricks of class designation 75 in superstructure above plinth level up to floor V level  : Cement mortar 1:4 (1 Cement : 4 coarse sand) (6.13.2)</t>
  </si>
  <si>
    <t xml:space="preserve">12 mm cement plaster of mix :  1:6 (1 cement: 6 coarse sand) (13.4.2)                                    </t>
  </si>
  <si>
    <t>15 mm cement plaster on rough side of single or half brick wall  of mix :  1:6 (1 cement: 6 coarse sand) (13.5.2)</t>
  </si>
  <si>
    <t>Providing and fixing soil, waste and vent pipes : 100 mm dia. Centrifugally cast (spun) iron socket &amp; spigot (S &amp;S) pipe as per IS :3989 (17.35.1.2)</t>
  </si>
  <si>
    <t>Providing lead caulked joints to sand cast iron/centrifugally cast (spun) iron pipes and fittings of diameter: 100 mm  (17.58.1)</t>
  </si>
  <si>
    <t>Providing and fixing bend of required degree with access door, insertion rubber washer 3 mm thick, bolts and nuts complete 100 mm Sand cast iron S&amp;S as per IS:- 3989 (17.38.1.2)</t>
  </si>
  <si>
    <t>Providing and fixing plain bend of required degree. 100 mm Sand cast iron S&amp;S as per IS: - 3989 (17.39.1.2)</t>
  </si>
  <si>
    <t>Providing and fixing single equal plain junction of required  degree. 100x100x100mm  Sand cast iron S&amp;S as per IS: - 3989 (17.44.1.2)</t>
  </si>
  <si>
    <t>Providing and fixing trap of self cleansing design with screwed down or hinged grating with or without vent arm complete, including cost of cutting and making good the walls and floors : 100 mm inlet and 100 mm outlet Sand cast iron S&amp;S as per IS: - 3989 (17.60.1.1)</t>
  </si>
  <si>
    <t>Providing and fixing 100mm sand cast Iron grating for gully trap.(17.29)</t>
  </si>
  <si>
    <t>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 White Vitreous china Orissa pattern W.C. pan.of size 580x440mm with integral type foot rests. (17.1.1)</t>
  </si>
  <si>
    <t>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(17.2.1)</t>
  </si>
  <si>
    <t>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(17.7.2)</t>
  </si>
  <si>
    <t>Providing and fixing P.V.C. waste pipe for sink or wash basin including P.V.C. waste fittings complete. Semi rigid pipe 32 mm dia (17.28.1.1)</t>
  </si>
  <si>
    <t>Providing and fixing 600x450 mm beveled edge mirror of superior glass (of approved quality) complete with 6 mm thick hard board ground fixed to wooden cleats with C.P. brass screws and washers complete. (17.31)</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</si>
  <si>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 For pipes 100 to 250 mm diameter (19.21.1)</t>
  </si>
  <si>
    <t>Providing and fixing G.I. pipes complete with G.I. fittings and clamps,including cutting and making good the walls etc.
Internal work - exposed on wall 
15mm dia. nominal bore  (18.10.1)</t>
  </si>
  <si>
    <t>25mm dia. nominal bore (18.10.3)</t>
  </si>
  <si>
    <t>Providing and fixing C.P. brass bib cock of approved quality conforming to IS:8931  a) 15 mm nominal bore (18.49.1)</t>
  </si>
  <si>
    <t>Providing and fixing C.P. brass stop cock (concealed)  of standard design  and of approved make conforming to IS:8931 a) 15 mm nominal bore (18.52.1)</t>
  </si>
  <si>
    <t>Making connection of G.I. distribution branch with G.I.main of following sizes by providing and fixing tee,including cutting and threading the pipe etc. complete. 25 to 40 mm nominal bore (18.13.1)</t>
  </si>
  <si>
    <t>Painting G.I. pipes and fittings with synthetic enamel white paint with two coats over a ready mixed priming coat, both of approved quality for new work. 25 mm diameter pipe. (18.38.3)</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</si>
  <si>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(8.31)</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</si>
  <si>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(11.37)</t>
  </si>
  <si>
    <t>Removing dry or oil bound distemper, water proofing cement paint and the like by scrapping, sand papering and preparing the surface smooth including necessary repairs to scratches etc. complete. (13.91)</t>
  </si>
  <si>
    <t>Providing and applying white cement based putty of average thickness 1mm, of approved brand and manufacturer, over the plastered wall surface to prepare the surface even and smooth complete. (13.80)</t>
  </si>
  <si>
    <t>Distempering with oil bound washable distemper of approved brand and manufacture to give an even shade New work (two or more coats) over and including water thinnable priming coat with cement primer  (13.41.1)</t>
  </si>
  <si>
    <t>Finishing walls with Acrylic Smooth exterior paint of required shade : New work (Two or more coat applied @ 1.67 ltr/10 sqm over and including priming coat of exterior primer applied @ 2.20 kg/10 sqm) (13.46.1)</t>
  </si>
  <si>
    <t>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Single half stall urinal with 5 litre P.V.C. automatic flushing cistern (17.5.1)</t>
  </si>
  <si>
    <t>Providing and fixing ISI marked flush door shutters conforming to IS 2202 (part1)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(9.20.2)</t>
  </si>
  <si>
    <t>Providing and fixing aluminium sliding door bolts, ISI marked anodised (anodic coating not less than grade AC 10 as per IS : 1868), transparent or dyed to required colour or shade, with nuts and screws etc. complete : 250x16 mm (9.96.2)</t>
  </si>
  <si>
    <t>Providing and fixing aluminium tower bolts, ISI marked, anodised (anodic
coating not less than grade AC 10 as per IS : 1868 ) transparent or dyed
to required colour or shade, with necessary screws etc. complete :
250x10 mm (9.97.2)</t>
  </si>
  <si>
    <t>150x10 mm (9.97.4)</t>
  </si>
  <si>
    <t>Providing and fixing aluminium handles, ISI marked, anodised (anodic coating not less than grade AC 10 as per IS : 1868) transparent or dyed to required colour or shade, with necessary screws etc. complete : 125 mm (9.100.1)</t>
  </si>
  <si>
    <t>Providing and fixing precoated galvanized iron profile sheets (size, shape and pitch of corrugation as approved by Engineer-in-charge ) 0.50 mm (+0.05% ) total coated thickness  with  Zinc coating 120 grams per sqm as per IS:277 in 240 mpa steel grade, 5-7 microns epoxy primer on both side of the sheet and polyster top coat 15-18 microns. Sheet should have protective guard film of 25 microns minimum to avoid scratches duing transporation and should be supplied in single length upto 12 metre or as desired by Engineer-in-charge. The sheet shall be fixing using self drilling / self tapping screws of size (5.5 x 55mm) with EPDM seal, complete upto any pitch in horizontal/vertical or curved surfaces, excluding the cost of purlins, rafters and trusses and including cutting to size and shape wherever required. (12.50)</t>
  </si>
  <si>
    <t xml:space="preserve">Painting with synthetic enamel paint of approved brand and manufacture to  give an even shade : Two or more coats on new work (13.61.1)                         </t>
  </si>
  <si>
    <t>Steel work welded in built up sections/ framed work, including cutting, hoisting, fixing in position and applying a priming coat of approved steel primer using structural steel etc. as required. In gratings, frames, guard bar, ladder, railings, brackets, gates and similar works (10.25.2)</t>
  </si>
  <si>
    <t>Providing and fixing false ceiling at all heights with integral densified calcium silicate reinforced with fibre and natural filler false ceiling tiles of Size 595x595 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Engineer-in-Charge. With 15 mm thick tegular edged light weight calcium  silicate false ceiling tiles. (26.22.1)</t>
  </si>
  <si>
    <t>Excavating trenches of required width for pipes, cables, etc  including excavation for sockets, and dressing of sides, ramming of bottoms, depth upto 1.5  m including getting out  the excavated soil, and then returning the soil as required, in  layers not exceeding 20cm in depth including consolidating each deposited layer by ramming, watering, etc. and disposing of surplus excavated soil as directed , within a lead of 50m All kinds of soil  Pipes, cables etc. exceeding 80mm dia. but not exceeding 300 mm dia. 
(2.10.1.2)</t>
  </si>
  <si>
    <t>Providing, laying and jointing glazed stoneware Class SP-1 with stiff mixture of cement mortar in the proportion of 1:1 (1 cement : 1 fine sand) including testing of joints etc. complete 100 mm diameter  (19.1.1)</t>
  </si>
  <si>
    <t>Providing and laying cement concrete 1:5:10 (1 cement : 5 coarse sand : 10 graded stone aggregate 40 mm nominal size) all round S.W. pipes including bed concrete as per standard design:  100 mm diameter S.W. pipe (19.2.1)</t>
  </si>
  <si>
    <t>Constructing brick masonry chamber for underground C.I. inspection chamber and bends with 75 class designation bricks in cement mortar 1:4 (1 cement : 4 coarse sand) C.I. cover with frame (light duty) 455 x 610mm internal dimensions, total weight of cover with frame to be not less than 38 kg (weight of cover 23 kg and weight of frame 15 kg) R.C.C. top slab with 1:2:4  mix (1 cement :2  coarse sand : 4 graded stone aggregate 20 mm nominal size) foundation concrete 1:5:10 (1 cement : 5 fine sand : 10 graded stone aggregate 40 mm nominal size), inside plastering 12 mm thick with cement mortar 1:3 (1 cement : 3 coarse sand) finished smooth with a floating coat of neat cement on walls and bed concrete etc. complete as per standard design:   Inside dimensions 455x610 mm and 45 cm deep for single pipe line- With F.P.S. bricks (19.30.1.1)</t>
  </si>
  <si>
    <t>Providing and fixing white vitreous china battery based infrared sensor operated urinal of approx. size 610 x 390 x 370 mm having pre &amp; post flushing with water (250 ml &amp; 500 ml consumption), having water inlet from back side, including fixing to wall with suitable brackets all as per manufacturers specification and direction of Engineer-in-charge. (17.80)</t>
  </si>
  <si>
    <t>Providing &amp; fixing white vitreous china water less urinal of size 600 x
330 x 315 mm having antibacterial /germs free ceramic surface,
fixed with cartridge having debris catcher and hygiene seal. (17.79)</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</si>
  <si>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(15.60)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</si>
</sst>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style="hair"/>
    </border>
    <border>
      <left>
        <color indexed="63"/>
      </left>
      <right>
        <color indexed="63"/>
      </right>
      <top>
        <color indexed="63"/>
      </top>
      <bottom style="thin">
        <color indexed="8"/>
      </bottom>
    </border>
    <border>
      <left style="thin"/>
      <right style="thin"/>
      <top style="hair"/>
      <bottom style="thin"/>
    </border>
    <border>
      <left style="thin"/>
      <right style="thin"/>
      <top/>
      <bottom style="thin"/>
    </border>
    <border>
      <left style="thin"/>
      <right style="thin"/>
      <top style="hair"/>
      <bottom style="hair"/>
    </border>
    <border>
      <left style="thin"/>
      <right style="thin"/>
      <top/>
      <bottom style="hair"/>
    </border>
    <border>
      <left style="thin"/>
      <right style="thin"/>
      <top style="hair"/>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25" fillId="0" borderId="22"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4" xfId="0" applyFont="1" applyFill="1" applyBorder="1" applyAlignment="1">
      <alignment horizontal="justify" vertical="top" wrapText="1"/>
    </xf>
    <xf numFmtId="0" fontId="25" fillId="0" borderId="25" xfId="0" applyFont="1" applyFill="1" applyBorder="1" applyAlignment="1">
      <alignment horizontal="justify" vertical="top" wrapText="1"/>
    </xf>
    <xf numFmtId="0" fontId="25" fillId="0" borderId="24" xfId="0" applyFont="1" applyFill="1" applyBorder="1" applyAlignment="1">
      <alignment horizontal="justify" vertical="justify" wrapText="1"/>
    </xf>
    <xf numFmtId="0" fontId="25" fillId="0" borderId="24" xfId="0" applyFont="1" applyFill="1" applyBorder="1" applyAlignment="1">
      <alignment horizontal="center" wrapText="1"/>
    </xf>
    <xf numFmtId="0" fontId="25" fillId="0" borderId="24" xfId="0" applyFont="1" applyFill="1" applyBorder="1" applyAlignment="1">
      <alignment horizontal="justify" vertical="top" wrapText="1" shrinkToFit="1"/>
    </xf>
    <xf numFmtId="0" fontId="25" fillId="0" borderId="24" xfId="0" applyFont="1" applyFill="1" applyBorder="1" applyAlignment="1">
      <alignment horizontal="center" wrapText="1" shrinkToFit="1"/>
    </xf>
    <xf numFmtId="0" fontId="25" fillId="0" borderId="26" xfId="0" applyFont="1" applyFill="1" applyBorder="1" applyAlignment="1">
      <alignment horizontal="justify" vertical="top" wrapText="1" shrinkToFit="1"/>
    </xf>
    <xf numFmtId="0" fontId="25" fillId="0" borderId="26" xfId="0" applyFont="1" applyFill="1" applyBorder="1" applyAlignment="1">
      <alignment horizontal="center" wrapText="1" shrinkToFit="1"/>
    </xf>
    <xf numFmtId="0" fontId="25" fillId="0" borderId="27" xfId="0" applyFont="1" applyFill="1" applyBorder="1" applyAlignment="1">
      <alignment horizontal="justify" vertical="top" wrapText="1" shrinkToFit="1"/>
    </xf>
    <xf numFmtId="0" fontId="25" fillId="0" borderId="27" xfId="0" applyFont="1" applyFill="1" applyBorder="1" applyAlignment="1">
      <alignment horizontal="center" wrapText="1" shrinkToFit="1"/>
    </xf>
    <xf numFmtId="0" fontId="25" fillId="0" borderId="28" xfId="0" applyFont="1" applyFill="1" applyBorder="1" applyAlignment="1">
      <alignment horizontal="justify" vertical="top" wrapText="1" shrinkToFit="1"/>
    </xf>
    <xf numFmtId="0" fontId="25" fillId="0" borderId="28" xfId="0" applyFont="1" applyFill="1" applyBorder="1" applyAlignment="1">
      <alignment horizontal="center" wrapText="1" shrinkToFit="1"/>
    </xf>
    <xf numFmtId="0" fontId="25" fillId="0" borderId="21" xfId="0" applyFont="1" applyFill="1" applyBorder="1" applyAlignment="1">
      <alignment horizontal="center" wrapText="1" shrinkToFit="1"/>
    </xf>
    <xf numFmtId="0" fontId="25" fillId="0" borderId="21" xfId="0" applyFont="1" applyFill="1" applyBorder="1" applyAlignment="1">
      <alignment horizontal="center" wrapText="1"/>
    </xf>
    <xf numFmtId="0" fontId="25" fillId="0" borderId="26" xfId="0" applyFont="1" applyFill="1" applyBorder="1" applyAlignment="1">
      <alignment horizontal="justify" vertical="top" wrapText="1"/>
    </xf>
    <xf numFmtId="0" fontId="25" fillId="0" borderId="26" xfId="0" applyFont="1" applyFill="1" applyBorder="1" applyAlignment="1">
      <alignment horizontal="center" wrapText="1"/>
    </xf>
    <xf numFmtId="0" fontId="25" fillId="0" borderId="21" xfId="0" applyFont="1" applyFill="1" applyBorder="1" applyAlignment="1">
      <alignment horizontal="justify" vertical="justify" wrapText="1" shrinkToFi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6"/>
  <sheetViews>
    <sheetView showGridLines="0" zoomScale="70" zoomScaleNormal="70" zoomScalePageLayoutView="0" workbookViewId="0" topLeftCell="A1">
      <selection activeCell="A6" sqref="A6:BC6"/>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3" t="str">
        <f>B2&amp;" BoQ"</f>
        <v>Percentage BoQ</v>
      </c>
      <c r="B1" s="83"/>
      <c r="C1" s="83"/>
      <c r="D1" s="83"/>
      <c r="E1" s="83"/>
      <c r="F1" s="83"/>
      <c r="G1" s="83"/>
      <c r="H1" s="83"/>
      <c r="I1" s="83"/>
      <c r="J1" s="83"/>
      <c r="K1" s="83"/>
      <c r="L1" s="83"/>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4" t="s">
        <v>67</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6" customHeight="1">
      <c r="A5" s="84" t="s">
        <v>119</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27" customHeight="1">
      <c r="A6" s="84" t="s">
        <v>120</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13.5"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54.75">
      <c r="A8" s="11" t="s">
        <v>64</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13.5">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65</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77</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79</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79</v>
      </c>
      <c r="IC13" s="38" t="s">
        <v>34</v>
      </c>
      <c r="IE13" s="39"/>
      <c r="IF13" s="39" t="s">
        <v>35</v>
      </c>
      <c r="IG13" s="39" t="s">
        <v>36</v>
      </c>
      <c r="IH13" s="39">
        <v>10</v>
      </c>
      <c r="II13" s="39" t="s">
        <v>37</v>
      </c>
    </row>
    <row r="14" spans="1:243" s="38" customFormat="1" ht="72" customHeight="1">
      <c r="A14" s="22">
        <v>1</v>
      </c>
      <c r="B14" s="91" t="s">
        <v>121</v>
      </c>
      <c r="C14" s="24" t="s">
        <v>38</v>
      </c>
      <c r="D14" s="78">
        <v>4</v>
      </c>
      <c r="E14" s="92" t="s">
        <v>176</v>
      </c>
      <c r="F14" s="78">
        <v>252.3</v>
      </c>
      <c r="G14" s="41"/>
      <c r="H14" s="42"/>
      <c r="I14" s="40" t="s">
        <v>40</v>
      </c>
      <c r="J14" s="43">
        <f aca="true" t="shared" si="0" ref="J14:J22">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2">total_amount_ba($B$2,$D$2,D14,F14,J14,K14,M14)</f>
        <v>1009.2</v>
      </c>
      <c r="BB14" s="48">
        <f aca="true" t="shared" si="2" ref="BB14:BB22">BA14+SUM(N14:AZ14)</f>
        <v>1009.2</v>
      </c>
      <c r="BC14" s="37" t="str">
        <f aca="true" t="shared" si="3" ref="BC14:BC22">SpellNumber(L14,BB14)</f>
        <v>INR  One Thousand  &amp;Nine  and Paise Twenty Only</v>
      </c>
      <c r="IA14" s="38">
        <v>1</v>
      </c>
      <c r="IB14" s="77" t="s">
        <v>187</v>
      </c>
      <c r="IC14" s="38" t="s">
        <v>38</v>
      </c>
      <c r="ID14" s="38">
        <v>4</v>
      </c>
      <c r="IE14" s="39" t="s">
        <v>176</v>
      </c>
      <c r="IF14" s="39" t="s">
        <v>42</v>
      </c>
      <c r="IG14" s="39" t="s">
        <v>36</v>
      </c>
      <c r="IH14" s="39">
        <v>123.223</v>
      </c>
      <c r="II14" s="39" t="s">
        <v>39</v>
      </c>
    </row>
    <row r="15" spans="1:243" s="38" customFormat="1" ht="38.25" customHeight="1">
      <c r="A15" s="22">
        <v>2</v>
      </c>
      <c r="B15" s="91" t="s">
        <v>122</v>
      </c>
      <c r="C15" s="24" t="s">
        <v>43</v>
      </c>
      <c r="D15" s="78">
        <v>4</v>
      </c>
      <c r="E15" s="92" t="s">
        <v>176</v>
      </c>
      <c r="F15" s="78">
        <v>1737.45</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6949.8</v>
      </c>
      <c r="BB15" s="48">
        <f t="shared" si="2"/>
        <v>6949.8</v>
      </c>
      <c r="BC15" s="37" t="str">
        <f t="shared" si="3"/>
        <v>INR  Six Thousand Nine Hundred &amp; Forty Nine  and Paise Eighty Only</v>
      </c>
      <c r="IA15" s="38">
        <v>2</v>
      </c>
      <c r="IB15" s="77" t="s">
        <v>188</v>
      </c>
      <c r="IC15" s="38" t="s">
        <v>43</v>
      </c>
      <c r="ID15" s="38">
        <v>4</v>
      </c>
      <c r="IE15" s="39" t="s">
        <v>176</v>
      </c>
      <c r="IF15" s="39" t="s">
        <v>44</v>
      </c>
      <c r="IG15" s="39" t="s">
        <v>45</v>
      </c>
      <c r="IH15" s="39">
        <v>213</v>
      </c>
      <c r="II15" s="39" t="s">
        <v>39</v>
      </c>
    </row>
    <row r="16" spans="1:243" s="38" customFormat="1" ht="48.75" customHeight="1">
      <c r="A16" s="22">
        <v>3</v>
      </c>
      <c r="B16" s="89" t="s">
        <v>123</v>
      </c>
      <c r="C16" s="24" t="s">
        <v>46</v>
      </c>
      <c r="D16" s="78">
        <v>1</v>
      </c>
      <c r="E16" s="92" t="s">
        <v>176</v>
      </c>
      <c r="F16" s="78">
        <v>1469.9</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1469.9</v>
      </c>
      <c r="BB16" s="48">
        <f t="shared" si="2"/>
        <v>1469.9</v>
      </c>
      <c r="BC16" s="37" t="str">
        <f t="shared" si="3"/>
        <v>INR  One Thousand Four Hundred &amp; Sixty Nine  and Paise Ninety Only</v>
      </c>
      <c r="IA16" s="38">
        <v>3</v>
      </c>
      <c r="IB16" s="77" t="s">
        <v>189</v>
      </c>
      <c r="IC16" s="38" t="s">
        <v>46</v>
      </c>
      <c r="ID16" s="38">
        <v>1</v>
      </c>
      <c r="IE16" s="39" t="s">
        <v>176</v>
      </c>
      <c r="IF16" s="39" t="s">
        <v>35</v>
      </c>
      <c r="IG16" s="39" t="s">
        <v>47</v>
      </c>
      <c r="IH16" s="39">
        <v>10</v>
      </c>
      <c r="II16" s="39" t="s">
        <v>39</v>
      </c>
    </row>
    <row r="17" spans="1:243" s="38" customFormat="1" ht="40.5" customHeight="1">
      <c r="A17" s="22">
        <v>4</v>
      </c>
      <c r="B17" s="93" t="s">
        <v>124</v>
      </c>
      <c r="C17" s="24" t="s">
        <v>48</v>
      </c>
      <c r="D17" s="78">
        <v>116</v>
      </c>
      <c r="E17" s="94" t="s">
        <v>66</v>
      </c>
      <c r="F17" s="78">
        <v>54.85</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6362.6</v>
      </c>
      <c r="BB17" s="48">
        <f t="shared" si="2"/>
        <v>6362.6</v>
      </c>
      <c r="BC17" s="37" t="str">
        <f t="shared" si="3"/>
        <v>INR  Six Thousand Three Hundred &amp; Sixty Two  and Paise Sixty Only</v>
      </c>
      <c r="IA17" s="38">
        <v>4</v>
      </c>
      <c r="IB17" s="77" t="s">
        <v>190</v>
      </c>
      <c r="IC17" s="38" t="s">
        <v>48</v>
      </c>
      <c r="ID17" s="38">
        <v>116</v>
      </c>
      <c r="IE17" s="39" t="s">
        <v>66</v>
      </c>
      <c r="IF17" s="39" t="s">
        <v>49</v>
      </c>
      <c r="IG17" s="39" t="s">
        <v>50</v>
      </c>
      <c r="IH17" s="39">
        <v>10</v>
      </c>
      <c r="II17" s="39" t="s">
        <v>39</v>
      </c>
    </row>
    <row r="18" spans="1:243" s="38" customFormat="1" ht="42.75" customHeight="1">
      <c r="A18" s="22">
        <v>5.1</v>
      </c>
      <c r="B18" s="95" t="s">
        <v>182</v>
      </c>
      <c r="C18" s="24" t="s">
        <v>51</v>
      </c>
      <c r="D18" s="78">
        <v>1</v>
      </c>
      <c r="E18" s="96" t="s">
        <v>176</v>
      </c>
      <c r="F18" s="78">
        <v>5789.6</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9"/>
      <c r="AV18" s="46"/>
      <c r="AW18" s="46"/>
      <c r="AX18" s="46"/>
      <c r="AY18" s="46"/>
      <c r="AZ18" s="46"/>
      <c r="BA18" s="47">
        <f t="shared" si="1"/>
        <v>5789.6</v>
      </c>
      <c r="BB18" s="48">
        <f t="shared" si="2"/>
        <v>5789.6</v>
      </c>
      <c r="BC18" s="37" t="str">
        <f t="shared" si="3"/>
        <v>INR  Five Thousand Seven Hundred &amp; Eighty Nine  and Paise Sixty Only</v>
      </c>
      <c r="IA18" s="38">
        <v>5.1</v>
      </c>
      <c r="IB18" s="77" t="s">
        <v>191</v>
      </c>
      <c r="IC18" s="38" t="s">
        <v>51</v>
      </c>
      <c r="ID18" s="38">
        <v>1</v>
      </c>
      <c r="IE18" s="39" t="s">
        <v>176</v>
      </c>
      <c r="IF18" s="39" t="s">
        <v>44</v>
      </c>
      <c r="IG18" s="39" t="s">
        <v>45</v>
      </c>
      <c r="IH18" s="39">
        <v>213</v>
      </c>
      <c r="II18" s="39" t="s">
        <v>39</v>
      </c>
    </row>
    <row r="19" spans="1:243" s="38" customFormat="1" ht="41.25" customHeight="1">
      <c r="A19" s="22">
        <v>5.2</v>
      </c>
      <c r="B19" s="93" t="s">
        <v>125</v>
      </c>
      <c r="C19" s="24" t="s">
        <v>52</v>
      </c>
      <c r="D19" s="78">
        <v>4</v>
      </c>
      <c r="E19" s="94" t="s">
        <v>176</v>
      </c>
      <c r="F19" s="78">
        <v>6788.6</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7">
        <f t="shared" si="1"/>
        <v>27154.4</v>
      </c>
      <c r="BB19" s="48">
        <f t="shared" si="2"/>
        <v>27154.4</v>
      </c>
      <c r="BC19" s="37" t="str">
        <f t="shared" si="3"/>
        <v>INR  Twenty Seven Thousand One Hundred &amp; Fifty Four  and Paise Forty Only</v>
      </c>
      <c r="IA19" s="38">
        <v>5.2</v>
      </c>
      <c r="IB19" s="77" t="s">
        <v>192</v>
      </c>
      <c r="IC19" s="38" t="s">
        <v>52</v>
      </c>
      <c r="ID19" s="38">
        <v>4</v>
      </c>
      <c r="IE19" s="39" t="s">
        <v>176</v>
      </c>
      <c r="IF19" s="39" t="s">
        <v>35</v>
      </c>
      <c r="IG19" s="39" t="s">
        <v>47</v>
      </c>
      <c r="IH19" s="39">
        <v>10</v>
      </c>
      <c r="II19" s="39" t="s">
        <v>39</v>
      </c>
    </row>
    <row r="20" spans="1:243" s="38" customFormat="1" ht="40.5" customHeight="1">
      <c r="A20" s="22">
        <v>6</v>
      </c>
      <c r="B20" s="93" t="s">
        <v>126</v>
      </c>
      <c r="C20" s="24" t="s">
        <v>53</v>
      </c>
      <c r="D20" s="78">
        <v>3</v>
      </c>
      <c r="E20" s="94" t="s">
        <v>176</v>
      </c>
      <c r="F20" s="78">
        <v>6157.45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18472.35</v>
      </c>
      <c r="BB20" s="48">
        <f t="shared" si="2"/>
        <v>18472.35</v>
      </c>
      <c r="BC20" s="37" t="str">
        <f t="shared" si="3"/>
        <v>INR  Eighteen Thousand Four Hundred &amp; Seventy Two  and Paise Thirty Five Only</v>
      </c>
      <c r="IA20" s="38">
        <v>6</v>
      </c>
      <c r="IB20" s="38" t="s">
        <v>193</v>
      </c>
      <c r="IC20" s="38" t="s">
        <v>53</v>
      </c>
      <c r="ID20" s="38">
        <v>3</v>
      </c>
      <c r="IE20" s="39" t="s">
        <v>176</v>
      </c>
      <c r="IF20" s="39" t="s">
        <v>49</v>
      </c>
      <c r="IG20" s="39" t="s">
        <v>50</v>
      </c>
      <c r="IH20" s="39">
        <v>10</v>
      </c>
      <c r="II20" s="39" t="s">
        <v>39</v>
      </c>
    </row>
    <row r="21" spans="1:243" s="38" customFormat="1" ht="84" customHeight="1">
      <c r="A21" s="22">
        <v>7</v>
      </c>
      <c r="B21" s="97" t="s">
        <v>127</v>
      </c>
      <c r="C21" s="24" t="s">
        <v>54</v>
      </c>
      <c r="D21" s="78">
        <v>3</v>
      </c>
      <c r="E21" s="98" t="s">
        <v>177</v>
      </c>
      <c r="F21" s="78">
        <v>9763.8</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29291.4</v>
      </c>
      <c r="BB21" s="48">
        <f t="shared" si="2"/>
        <v>29291.4</v>
      </c>
      <c r="BC21" s="37" t="str">
        <f t="shared" si="3"/>
        <v>INR  Twenty Nine Thousand Two Hundred &amp; Ninety One  and Paise Forty Only</v>
      </c>
      <c r="IA21" s="38">
        <v>7</v>
      </c>
      <c r="IB21" s="77" t="s">
        <v>194</v>
      </c>
      <c r="IC21" s="38" t="s">
        <v>54</v>
      </c>
      <c r="ID21" s="38">
        <v>3</v>
      </c>
      <c r="IE21" s="39" t="s">
        <v>177</v>
      </c>
      <c r="IF21" s="39" t="s">
        <v>42</v>
      </c>
      <c r="IG21" s="39" t="s">
        <v>36</v>
      </c>
      <c r="IH21" s="39">
        <v>123.223</v>
      </c>
      <c r="II21" s="39" t="s">
        <v>39</v>
      </c>
    </row>
    <row r="22" spans="1:243" s="38" customFormat="1" ht="49.5" customHeight="1">
      <c r="A22" s="22">
        <v>8</v>
      </c>
      <c r="B22" s="99" t="s">
        <v>128</v>
      </c>
      <c r="C22" s="24" t="s">
        <v>55</v>
      </c>
      <c r="D22" s="78">
        <v>259</v>
      </c>
      <c r="E22" s="100" t="s">
        <v>178</v>
      </c>
      <c r="F22" s="78">
        <v>83.5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21626.5</v>
      </c>
      <c r="BB22" s="48">
        <f t="shared" si="2"/>
        <v>21626.5</v>
      </c>
      <c r="BC22" s="37" t="str">
        <f t="shared" si="3"/>
        <v>INR  Twenty One Thousand Six Hundred &amp; Twenty Six  and Paise Fifty Only</v>
      </c>
      <c r="IA22" s="38">
        <v>8</v>
      </c>
      <c r="IB22" s="77" t="s">
        <v>195</v>
      </c>
      <c r="IC22" s="38" t="s">
        <v>55</v>
      </c>
      <c r="ID22" s="38">
        <v>259</v>
      </c>
      <c r="IE22" s="39" t="s">
        <v>178</v>
      </c>
      <c r="IF22" s="39" t="s">
        <v>44</v>
      </c>
      <c r="IG22" s="39" t="s">
        <v>45</v>
      </c>
      <c r="IH22" s="39">
        <v>213</v>
      </c>
      <c r="II22" s="39" t="s">
        <v>39</v>
      </c>
    </row>
    <row r="23" spans="1:243" s="38" customFormat="1" ht="48.75" customHeight="1">
      <c r="A23" s="22">
        <v>9.1</v>
      </c>
      <c r="B23" s="95" t="s">
        <v>183</v>
      </c>
      <c r="C23" s="24" t="s">
        <v>78</v>
      </c>
      <c r="D23" s="78">
        <v>3</v>
      </c>
      <c r="E23" s="96" t="s">
        <v>66</v>
      </c>
      <c r="F23" s="78">
        <v>552.05</v>
      </c>
      <c r="G23" s="41"/>
      <c r="H23" s="41"/>
      <c r="I23" s="40" t="s">
        <v>40</v>
      </c>
      <c r="J23" s="43">
        <f aca="true" t="shared" si="4" ref="J23:J37">IF(I23="Less(-)",-1,1)</f>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aca="true" t="shared" si="5" ref="BA23:BA37">total_amount_ba($B$2,$D$2,D23,F23,J23,K23,M23)</f>
        <v>1656.15</v>
      </c>
      <c r="BB23" s="48">
        <f aca="true" t="shared" si="6" ref="BB23:BB37">BA23+SUM(N23:AZ23)</f>
        <v>1656.15</v>
      </c>
      <c r="BC23" s="37" t="str">
        <f aca="true" t="shared" si="7" ref="BC23:BC37">SpellNumber(L23,BB23)</f>
        <v>INR  One Thousand Six Hundred &amp; Fifty Six  and Paise Fifteen Only</v>
      </c>
      <c r="IA23" s="38">
        <v>9.1</v>
      </c>
      <c r="IB23" s="77" t="s">
        <v>196</v>
      </c>
      <c r="IC23" s="38" t="s">
        <v>78</v>
      </c>
      <c r="ID23" s="38">
        <v>3</v>
      </c>
      <c r="IE23" s="39" t="s">
        <v>66</v>
      </c>
      <c r="IF23" s="39" t="s">
        <v>42</v>
      </c>
      <c r="IG23" s="39" t="s">
        <v>36</v>
      </c>
      <c r="IH23" s="39">
        <v>123.223</v>
      </c>
      <c r="II23" s="39" t="s">
        <v>39</v>
      </c>
    </row>
    <row r="24" spans="1:243" s="38" customFormat="1" ht="48" customHeight="1">
      <c r="A24" s="22">
        <v>9.2</v>
      </c>
      <c r="B24" s="95" t="s">
        <v>129</v>
      </c>
      <c r="C24" s="24" t="s">
        <v>56</v>
      </c>
      <c r="D24" s="78">
        <v>13</v>
      </c>
      <c r="E24" s="96" t="s">
        <v>66</v>
      </c>
      <c r="F24" s="78">
        <v>693.05</v>
      </c>
      <c r="G24" s="41"/>
      <c r="H24" s="41"/>
      <c r="I24" s="40" t="s">
        <v>40</v>
      </c>
      <c r="J24" s="43">
        <f t="shared" si="4"/>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5"/>
        <v>9009.65</v>
      </c>
      <c r="BB24" s="48">
        <f t="shared" si="6"/>
        <v>9009.65</v>
      </c>
      <c r="BC24" s="37" t="str">
        <f t="shared" si="7"/>
        <v>INR  Nine Thousand  &amp;Nine  and Paise Sixty Five Only</v>
      </c>
      <c r="IA24" s="38">
        <v>9.2</v>
      </c>
      <c r="IB24" s="77" t="s">
        <v>197</v>
      </c>
      <c r="IC24" s="38" t="s">
        <v>56</v>
      </c>
      <c r="ID24" s="38">
        <v>13</v>
      </c>
      <c r="IE24" s="39" t="s">
        <v>66</v>
      </c>
      <c r="IF24" s="39" t="s">
        <v>44</v>
      </c>
      <c r="IG24" s="39" t="s">
        <v>45</v>
      </c>
      <c r="IH24" s="39">
        <v>213</v>
      </c>
      <c r="II24" s="39" t="s">
        <v>39</v>
      </c>
    </row>
    <row r="25" spans="1:243" s="38" customFormat="1" ht="42.75" customHeight="1">
      <c r="A25" s="22">
        <v>10</v>
      </c>
      <c r="B25" s="79" t="s">
        <v>130</v>
      </c>
      <c r="C25" s="24" t="s">
        <v>57</v>
      </c>
      <c r="D25" s="78">
        <v>37</v>
      </c>
      <c r="E25" s="101" t="s">
        <v>66</v>
      </c>
      <c r="F25" s="78">
        <v>176.7</v>
      </c>
      <c r="G25" s="41"/>
      <c r="H25" s="41"/>
      <c r="I25" s="40" t="s">
        <v>40</v>
      </c>
      <c r="J25" s="43">
        <f t="shared" si="4"/>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t="shared" si="5"/>
        <v>6537.9</v>
      </c>
      <c r="BB25" s="48">
        <f t="shared" si="6"/>
        <v>6537.9</v>
      </c>
      <c r="BC25" s="37" t="str">
        <f t="shared" si="7"/>
        <v>INR  Six Thousand Five Hundred &amp; Thirty Seven  and Paise Ninety Only</v>
      </c>
      <c r="IA25" s="38">
        <v>10</v>
      </c>
      <c r="IB25" s="77" t="s">
        <v>198</v>
      </c>
      <c r="IC25" s="38" t="s">
        <v>57</v>
      </c>
      <c r="ID25" s="38">
        <v>37</v>
      </c>
      <c r="IE25" s="39" t="s">
        <v>66</v>
      </c>
      <c r="IF25" s="39" t="s">
        <v>35</v>
      </c>
      <c r="IG25" s="39" t="s">
        <v>47</v>
      </c>
      <c r="IH25" s="39">
        <v>10</v>
      </c>
      <c r="II25" s="39" t="s">
        <v>39</v>
      </c>
    </row>
    <row r="26" spans="1:243" s="38" customFormat="1" ht="39" customHeight="1">
      <c r="A26" s="22">
        <v>11</v>
      </c>
      <c r="B26" s="93" t="s">
        <v>131</v>
      </c>
      <c r="C26" s="24" t="s">
        <v>58</v>
      </c>
      <c r="D26" s="78">
        <v>6</v>
      </c>
      <c r="E26" s="94" t="s">
        <v>176</v>
      </c>
      <c r="F26" s="78">
        <v>7590.45</v>
      </c>
      <c r="G26" s="41"/>
      <c r="H26" s="50"/>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45542.7</v>
      </c>
      <c r="BB26" s="48">
        <f t="shared" si="6"/>
        <v>45542.7</v>
      </c>
      <c r="BC26" s="37" t="str">
        <f t="shared" si="7"/>
        <v>INR  Forty Five Thousand Five Hundred &amp; Forty Two  and Paise Seventy Only</v>
      </c>
      <c r="IA26" s="38">
        <v>11</v>
      </c>
      <c r="IB26" s="77" t="s">
        <v>199</v>
      </c>
      <c r="IC26" s="38" t="s">
        <v>58</v>
      </c>
      <c r="ID26" s="38">
        <v>6</v>
      </c>
      <c r="IE26" s="39" t="s">
        <v>176</v>
      </c>
      <c r="IF26" s="39" t="s">
        <v>49</v>
      </c>
      <c r="IG26" s="39" t="s">
        <v>50</v>
      </c>
      <c r="IH26" s="39">
        <v>10</v>
      </c>
      <c r="II26" s="39" t="s">
        <v>39</v>
      </c>
    </row>
    <row r="27" spans="1:243" s="38" customFormat="1" ht="47.25" customHeight="1">
      <c r="A27" s="22">
        <v>12</v>
      </c>
      <c r="B27" s="93" t="s">
        <v>132</v>
      </c>
      <c r="C27" s="24" t="s">
        <v>59</v>
      </c>
      <c r="D27" s="78">
        <v>18</v>
      </c>
      <c r="E27" s="94" t="s">
        <v>66</v>
      </c>
      <c r="F27" s="78">
        <v>932.1</v>
      </c>
      <c r="G27" s="51"/>
      <c r="H27" s="52"/>
      <c r="I27" s="40" t="s">
        <v>40</v>
      </c>
      <c r="J27" s="43">
        <f t="shared" si="4"/>
        <v>1</v>
      </c>
      <c r="K27" s="44" t="s">
        <v>41</v>
      </c>
      <c r="L27" s="44" t="s">
        <v>4</v>
      </c>
      <c r="M27" s="74"/>
      <c r="N27" s="41"/>
      <c r="O27" s="41"/>
      <c r="P27" s="46"/>
      <c r="Q27" s="41"/>
      <c r="R27" s="41"/>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16777.8</v>
      </c>
      <c r="BB27" s="48">
        <f t="shared" si="6"/>
        <v>16777.8</v>
      </c>
      <c r="BC27" s="37" t="str">
        <f t="shared" si="7"/>
        <v>INR  Sixteen Thousand Seven Hundred &amp; Seventy Seven  and Paise Eighty Only</v>
      </c>
      <c r="IA27" s="38">
        <v>12</v>
      </c>
      <c r="IB27" s="77" t="s">
        <v>200</v>
      </c>
      <c r="IC27" s="38" t="s">
        <v>59</v>
      </c>
      <c r="ID27" s="38">
        <v>18</v>
      </c>
      <c r="IE27" s="39" t="s">
        <v>66</v>
      </c>
      <c r="IF27" s="39" t="s">
        <v>44</v>
      </c>
      <c r="IG27" s="39" t="s">
        <v>61</v>
      </c>
      <c r="IH27" s="39">
        <v>10</v>
      </c>
      <c r="II27" s="39" t="s">
        <v>39</v>
      </c>
    </row>
    <row r="28" spans="1:243" s="38" customFormat="1" ht="47.25" customHeight="1">
      <c r="A28" s="22">
        <v>13</v>
      </c>
      <c r="B28" s="89" t="s">
        <v>133</v>
      </c>
      <c r="C28" s="24" t="s">
        <v>60</v>
      </c>
      <c r="D28" s="78">
        <v>71</v>
      </c>
      <c r="E28" s="92" t="s">
        <v>66</v>
      </c>
      <c r="F28" s="78">
        <v>263.55</v>
      </c>
      <c r="G28" s="51"/>
      <c r="H28" s="52"/>
      <c r="I28" s="40" t="s">
        <v>40</v>
      </c>
      <c r="J28" s="43">
        <f t="shared" si="4"/>
        <v>1</v>
      </c>
      <c r="K28" s="44" t="s">
        <v>41</v>
      </c>
      <c r="L28" s="44" t="s">
        <v>4</v>
      </c>
      <c r="M28" s="74"/>
      <c r="N28" s="41"/>
      <c r="O28" s="41"/>
      <c r="P28" s="46"/>
      <c r="Q28" s="41"/>
      <c r="R28" s="41"/>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18712.05</v>
      </c>
      <c r="BB28" s="48">
        <f t="shared" si="6"/>
        <v>18712.05</v>
      </c>
      <c r="BC28" s="37" t="str">
        <f t="shared" si="7"/>
        <v>INR  Eighteen Thousand Seven Hundred &amp; Twelve  and Paise Five Only</v>
      </c>
      <c r="IA28" s="38">
        <v>13</v>
      </c>
      <c r="IB28" s="77" t="s">
        <v>201</v>
      </c>
      <c r="IC28" s="38" t="s">
        <v>60</v>
      </c>
      <c r="ID28" s="38">
        <v>71</v>
      </c>
      <c r="IE28" s="39" t="s">
        <v>66</v>
      </c>
      <c r="IF28" s="39" t="s">
        <v>44</v>
      </c>
      <c r="IG28" s="39" t="s">
        <v>61</v>
      </c>
      <c r="IH28" s="39">
        <v>10</v>
      </c>
      <c r="II28" s="39" t="s">
        <v>39</v>
      </c>
    </row>
    <row r="29" spans="1:243" s="38" customFormat="1" ht="33.75" customHeight="1">
      <c r="A29" s="22">
        <v>14</v>
      </c>
      <c r="B29" s="89" t="s">
        <v>134</v>
      </c>
      <c r="C29" s="24" t="s">
        <v>68</v>
      </c>
      <c r="D29" s="78">
        <v>52</v>
      </c>
      <c r="E29" s="92" t="s">
        <v>66</v>
      </c>
      <c r="F29" s="78">
        <v>303.9</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15802.8</v>
      </c>
      <c r="BB29" s="48">
        <f t="shared" si="6"/>
        <v>15802.8</v>
      </c>
      <c r="BC29" s="37" t="str">
        <f t="shared" si="7"/>
        <v>INR  Fifteen Thousand Eight Hundred &amp; Two  and Paise Eighty Only</v>
      </c>
      <c r="IA29" s="38">
        <v>14</v>
      </c>
      <c r="IB29" s="77" t="s">
        <v>202</v>
      </c>
      <c r="IC29" s="38" t="s">
        <v>68</v>
      </c>
      <c r="ID29" s="38">
        <v>52</v>
      </c>
      <c r="IE29" s="39" t="s">
        <v>66</v>
      </c>
      <c r="IF29" s="39" t="s">
        <v>44</v>
      </c>
      <c r="IG29" s="39" t="s">
        <v>61</v>
      </c>
      <c r="IH29" s="39">
        <v>10</v>
      </c>
      <c r="II29" s="39" t="s">
        <v>39</v>
      </c>
    </row>
    <row r="30" spans="1:243" s="38" customFormat="1" ht="48" customHeight="1">
      <c r="A30" s="22">
        <v>15</v>
      </c>
      <c r="B30" s="89" t="s">
        <v>135</v>
      </c>
      <c r="C30" s="24" t="s">
        <v>69</v>
      </c>
      <c r="D30" s="78">
        <v>26</v>
      </c>
      <c r="E30" s="92" t="s">
        <v>179</v>
      </c>
      <c r="F30" s="78">
        <v>1092.2</v>
      </c>
      <c r="G30" s="51"/>
      <c r="H30" s="52"/>
      <c r="I30" s="40" t="s">
        <v>40</v>
      </c>
      <c r="J30" s="43">
        <f>IF(I30="Less(-)",-1,1)</f>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total_amount_ba($B$2,$D$2,D30,F30,J30,K30,M30)</f>
        <v>28397.2</v>
      </c>
      <c r="BB30" s="48">
        <f>BA30+SUM(N30:AZ30)</f>
        <v>28397.2</v>
      </c>
      <c r="BC30" s="37" t="str">
        <f>SpellNumber(L30,BB30)</f>
        <v>INR  Twenty Eight Thousand Three Hundred &amp; Ninety Seven  and Paise Twenty Only</v>
      </c>
      <c r="IA30" s="38">
        <v>15</v>
      </c>
      <c r="IB30" s="77" t="s">
        <v>203</v>
      </c>
      <c r="IC30" s="38" t="s">
        <v>69</v>
      </c>
      <c r="ID30" s="38">
        <v>26</v>
      </c>
      <c r="IE30" s="39" t="s">
        <v>179</v>
      </c>
      <c r="IF30" s="39" t="s">
        <v>44</v>
      </c>
      <c r="IG30" s="39" t="s">
        <v>61</v>
      </c>
      <c r="IH30" s="39">
        <v>10</v>
      </c>
      <c r="II30" s="39" t="s">
        <v>39</v>
      </c>
    </row>
    <row r="31" spans="1:243" s="38" customFormat="1" ht="47.25" customHeight="1">
      <c r="A31" s="22">
        <v>16</v>
      </c>
      <c r="B31" s="89" t="s">
        <v>136</v>
      </c>
      <c r="C31" s="24" t="s">
        <v>70</v>
      </c>
      <c r="D31" s="78">
        <v>22</v>
      </c>
      <c r="E31" s="92" t="s">
        <v>180</v>
      </c>
      <c r="F31" s="78">
        <v>481.45</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10591.9</v>
      </c>
      <c r="BB31" s="48">
        <f t="shared" si="6"/>
        <v>10591.9</v>
      </c>
      <c r="BC31" s="37" t="str">
        <f t="shared" si="7"/>
        <v>INR  Ten Thousand Five Hundred &amp; Ninety One  and Paise Ninety Only</v>
      </c>
      <c r="IA31" s="38">
        <v>16</v>
      </c>
      <c r="IB31" s="77" t="s">
        <v>204</v>
      </c>
      <c r="IC31" s="38" t="s">
        <v>70</v>
      </c>
      <c r="ID31" s="38">
        <v>22</v>
      </c>
      <c r="IE31" s="39" t="s">
        <v>180</v>
      </c>
      <c r="IF31" s="39" t="s">
        <v>44</v>
      </c>
      <c r="IG31" s="39" t="s">
        <v>61</v>
      </c>
      <c r="IH31" s="39">
        <v>10</v>
      </c>
      <c r="II31" s="39" t="s">
        <v>39</v>
      </c>
    </row>
    <row r="32" spans="1:243" s="38" customFormat="1" ht="45.75" customHeight="1">
      <c r="A32" s="22">
        <v>17</v>
      </c>
      <c r="B32" s="89" t="s">
        <v>137</v>
      </c>
      <c r="C32" s="24" t="s">
        <v>71</v>
      </c>
      <c r="D32" s="78">
        <v>6</v>
      </c>
      <c r="E32" s="92" t="s">
        <v>180</v>
      </c>
      <c r="F32" s="78">
        <v>461.65</v>
      </c>
      <c r="G32" s="51"/>
      <c r="H32" s="52"/>
      <c r="I32" s="40" t="s">
        <v>40</v>
      </c>
      <c r="J32" s="43">
        <f t="shared" si="4"/>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 t="shared" si="5"/>
        <v>2769.9</v>
      </c>
      <c r="BB32" s="48">
        <f t="shared" si="6"/>
        <v>2769.9</v>
      </c>
      <c r="BC32" s="37" t="str">
        <f t="shared" si="7"/>
        <v>INR  Two Thousand Seven Hundred &amp; Sixty Nine  and Paise Ninety Only</v>
      </c>
      <c r="IA32" s="38">
        <v>17</v>
      </c>
      <c r="IB32" s="77" t="s">
        <v>205</v>
      </c>
      <c r="IC32" s="38" t="s">
        <v>71</v>
      </c>
      <c r="ID32" s="38">
        <v>6</v>
      </c>
      <c r="IE32" s="39" t="s">
        <v>180</v>
      </c>
      <c r="IF32" s="39" t="s">
        <v>44</v>
      </c>
      <c r="IG32" s="39" t="s">
        <v>61</v>
      </c>
      <c r="IH32" s="39">
        <v>10</v>
      </c>
      <c r="II32" s="39" t="s">
        <v>39</v>
      </c>
    </row>
    <row r="33" spans="1:243" s="38" customFormat="1" ht="54" customHeight="1">
      <c r="A33" s="22">
        <v>18</v>
      </c>
      <c r="B33" s="89" t="s">
        <v>138</v>
      </c>
      <c r="C33" s="24" t="s">
        <v>72</v>
      </c>
      <c r="D33" s="78">
        <v>6</v>
      </c>
      <c r="E33" s="92" t="s">
        <v>180</v>
      </c>
      <c r="F33" s="78">
        <v>390.75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2344.5</v>
      </c>
      <c r="BB33" s="48">
        <f t="shared" si="6"/>
        <v>2344.5</v>
      </c>
      <c r="BC33" s="37" t="str">
        <f t="shared" si="7"/>
        <v>INR  Two Thousand Three Hundred &amp; Forty Four  and Paise Fifty Only</v>
      </c>
      <c r="IA33" s="38">
        <v>18</v>
      </c>
      <c r="IB33" s="77" t="s">
        <v>206</v>
      </c>
      <c r="IC33" s="38" t="s">
        <v>72</v>
      </c>
      <c r="ID33" s="38">
        <v>6</v>
      </c>
      <c r="IE33" s="39" t="s">
        <v>180</v>
      </c>
      <c r="IF33" s="39" t="s">
        <v>44</v>
      </c>
      <c r="IG33" s="39" t="s">
        <v>61</v>
      </c>
      <c r="IH33" s="39">
        <v>10</v>
      </c>
      <c r="II33" s="39" t="s">
        <v>39</v>
      </c>
    </row>
    <row r="34" spans="1:243" s="38" customFormat="1" ht="46.5" customHeight="1">
      <c r="A34" s="22">
        <v>19</v>
      </c>
      <c r="B34" s="89" t="s">
        <v>139</v>
      </c>
      <c r="C34" s="24" t="s">
        <v>73</v>
      </c>
      <c r="D34" s="78">
        <v>6</v>
      </c>
      <c r="E34" s="92" t="s">
        <v>181</v>
      </c>
      <c r="F34" s="78">
        <v>667.7</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4006.2</v>
      </c>
      <c r="BB34" s="48">
        <f t="shared" si="6"/>
        <v>4006.2</v>
      </c>
      <c r="BC34" s="37" t="str">
        <f t="shared" si="7"/>
        <v>INR  Four Thousand  &amp;Six  and Paise Twenty Only</v>
      </c>
      <c r="IA34" s="38">
        <v>19</v>
      </c>
      <c r="IB34" s="77" t="s">
        <v>207</v>
      </c>
      <c r="IC34" s="38" t="s">
        <v>73</v>
      </c>
      <c r="ID34" s="38">
        <v>6</v>
      </c>
      <c r="IE34" s="39" t="s">
        <v>181</v>
      </c>
      <c r="IF34" s="39" t="s">
        <v>44</v>
      </c>
      <c r="IG34" s="39" t="s">
        <v>61</v>
      </c>
      <c r="IH34" s="39">
        <v>10</v>
      </c>
      <c r="II34" s="39" t="s">
        <v>39</v>
      </c>
    </row>
    <row r="35" spans="1:243" s="38" customFormat="1" ht="38.25" customHeight="1">
      <c r="A35" s="22">
        <v>20</v>
      </c>
      <c r="B35" s="89" t="s">
        <v>140</v>
      </c>
      <c r="C35" s="24" t="s">
        <v>74</v>
      </c>
      <c r="D35" s="78">
        <v>3</v>
      </c>
      <c r="E35" s="92" t="s">
        <v>180</v>
      </c>
      <c r="F35" s="78">
        <v>1512.55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4537.65</v>
      </c>
      <c r="BB35" s="48">
        <f t="shared" si="6"/>
        <v>4537.65</v>
      </c>
      <c r="BC35" s="37" t="str">
        <f t="shared" si="7"/>
        <v>INR  Four Thousand Five Hundred &amp; Thirty Seven  and Paise Sixty Five Only</v>
      </c>
      <c r="IA35" s="38">
        <v>20</v>
      </c>
      <c r="IB35" s="77" t="s">
        <v>208</v>
      </c>
      <c r="IC35" s="38" t="s">
        <v>74</v>
      </c>
      <c r="ID35" s="38">
        <v>3</v>
      </c>
      <c r="IE35" s="39" t="s">
        <v>180</v>
      </c>
      <c r="IF35" s="39" t="s">
        <v>44</v>
      </c>
      <c r="IG35" s="39" t="s">
        <v>61</v>
      </c>
      <c r="IH35" s="39">
        <v>10</v>
      </c>
      <c r="II35" s="39" t="s">
        <v>39</v>
      </c>
    </row>
    <row r="36" spans="1:243" s="38" customFormat="1" ht="35.25" customHeight="1">
      <c r="A36" s="22">
        <v>21</v>
      </c>
      <c r="B36" s="79" t="s">
        <v>141</v>
      </c>
      <c r="C36" s="24" t="s">
        <v>75</v>
      </c>
      <c r="D36" s="78">
        <v>20</v>
      </c>
      <c r="E36" s="102" t="s">
        <v>180</v>
      </c>
      <c r="F36" s="78">
        <v>44.6</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892</v>
      </c>
      <c r="BB36" s="48">
        <f t="shared" si="6"/>
        <v>892</v>
      </c>
      <c r="BC36" s="37" t="str">
        <f t="shared" si="7"/>
        <v>INR  Eight Hundred &amp; Ninety Two  Only</v>
      </c>
      <c r="IA36" s="38">
        <v>21</v>
      </c>
      <c r="IB36" s="77" t="s">
        <v>209</v>
      </c>
      <c r="IC36" s="38" t="s">
        <v>75</v>
      </c>
      <c r="ID36" s="38">
        <v>20</v>
      </c>
      <c r="IE36" s="39" t="s">
        <v>180</v>
      </c>
      <c r="IF36" s="39" t="s">
        <v>44</v>
      </c>
      <c r="IG36" s="39" t="s">
        <v>61</v>
      </c>
      <c r="IH36" s="39">
        <v>10</v>
      </c>
      <c r="II36" s="39" t="s">
        <v>39</v>
      </c>
    </row>
    <row r="37" spans="1:243" s="38" customFormat="1" ht="70.5" customHeight="1">
      <c r="A37" s="22">
        <v>22</v>
      </c>
      <c r="B37" s="89" t="s">
        <v>142</v>
      </c>
      <c r="C37" s="24" t="s">
        <v>76</v>
      </c>
      <c r="D37" s="78">
        <v>2</v>
      </c>
      <c r="E37" s="92" t="s">
        <v>180</v>
      </c>
      <c r="F37" s="78">
        <v>5421.5</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10843</v>
      </c>
      <c r="BB37" s="48">
        <f t="shared" si="6"/>
        <v>10843</v>
      </c>
      <c r="BC37" s="37" t="str">
        <f t="shared" si="7"/>
        <v>INR  Ten Thousand Eight Hundred &amp; Forty Three  Only</v>
      </c>
      <c r="IA37" s="38">
        <v>22</v>
      </c>
      <c r="IB37" s="77" t="s">
        <v>210</v>
      </c>
      <c r="IC37" s="38" t="s">
        <v>76</v>
      </c>
      <c r="ID37" s="38">
        <v>2</v>
      </c>
      <c r="IE37" s="39" t="s">
        <v>180</v>
      </c>
      <c r="IF37" s="39" t="s">
        <v>44</v>
      </c>
      <c r="IG37" s="39" t="s">
        <v>61</v>
      </c>
      <c r="IH37" s="39">
        <v>10</v>
      </c>
      <c r="II37" s="39" t="s">
        <v>39</v>
      </c>
    </row>
    <row r="38" spans="1:243" s="38" customFormat="1" ht="68.25" customHeight="1">
      <c r="A38" s="22">
        <v>23</v>
      </c>
      <c r="B38" s="89" t="s">
        <v>143</v>
      </c>
      <c r="C38" s="24" t="s">
        <v>83</v>
      </c>
      <c r="D38" s="78">
        <v>3</v>
      </c>
      <c r="E38" s="92" t="s">
        <v>180</v>
      </c>
      <c r="F38" s="78">
        <v>5260.95</v>
      </c>
      <c r="G38" s="51"/>
      <c r="H38" s="52"/>
      <c r="I38" s="40" t="s">
        <v>40</v>
      </c>
      <c r="J38" s="43">
        <f aca="true" t="shared" si="8" ref="J38:J73">IF(I38="Less(-)",-1,1)</f>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aca="true" t="shared" si="9" ref="BA38:BA69">total_amount_ba($B$2,$D$2,D38,F38,J38,K38,M38)</f>
        <v>15782.85</v>
      </c>
      <c r="BB38" s="48">
        <f aca="true" t="shared" si="10" ref="BB38:BB69">BA38+SUM(N38:AZ38)</f>
        <v>15782.85</v>
      </c>
      <c r="BC38" s="37" t="str">
        <f aca="true" t="shared" si="11" ref="BC38:BC69">SpellNumber(L38,BB38)</f>
        <v>INR  Fifteen Thousand Seven Hundred &amp; Eighty Two  and Paise Eighty Five Only</v>
      </c>
      <c r="IA38" s="38">
        <v>23</v>
      </c>
      <c r="IB38" s="77" t="s">
        <v>211</v>
      </c>
      <c r="IC38" s="38" t="s">
        <v>83</v>
      </c>
      <c r="ID38" s="38">
        <v>3</v>
      </c>
      <c r="IE38" s="39" t="s">
        <v>180</v>
      </c>
      <c r="IF38" s="39" t="s">
        <v>44</v>
      </c>
      <c r="IG38" s="39" t="s">
        <v>61</v>
      </c>
      <c r="IH38" s="39">
        <v>10</v>
      </c>
      <c r="II38" s="39" t="s">
        <v>39</v>
      </c>
    </row>
    <row r="39" spans="1:243" s="38" customFormat="1" ht="57" customHeight="1">
      <c r="A39" s="22">
        <v>24</v>
      </c>
      <c r="B39" s="79" t="s">
        <v>144</v>
      </c>
      <c r="C39" s="24" t="s">
        <v>84</v>
      </c>
      <c r="D39" s="78">
        <v>6</v>
      </c>
      <c r="E39" s="102" t="s">
        <v>180</v>
      </c>
      <c r="F39" s="78">
        <v>2751.3</v>
      </c>
      <c r="G39" s="51"/>
      <c r="H39" s="52"/>
      <c r="I39" s="40" t="s">
        <v>40</v>
      </c>
      <c r="J39" s="43">
        <f t="shared" si="8"/>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9"/>
        <v>16507.8</v>
      </c>
      <c r="BB39" s="48">
        <f t="shared" si="10"/>
        <v>16507.8</v>
      </c>
      <c r="BC39" s="37" t="str">
        <f t="shared" si="11"/>
        <v>INR  Sixteen Thousand Five Hundred &amp; Seven  and Paise Eighty Only</v>
      </c>
      <c r="IA39" s="38">
        <v>24</v>
      </c>
      <c r="IB39" s="77" t="s">
        <v>212</v>
      </c>
      <c r="IC39" s="38" t="s">
        <v>84</v>
      </c>
      <c r="ID39" s="38">
        <v>6</v>
      </c>
      <c r="IE39" s="39" t="s">
        <v>180</v>
      </c>
      <c r="IF39" s="39" t="s">
        <v>44</v>
      </c>
      <c r="IG39" s="39" t="s">
        <v>61</v>
      </c>
      <c r="IH39" s="39">
        <v>10</v>
      </c>
      <c r="II39" s="39" t="s">
        <v>39</v>
      </c>
    </row>
    <row r="40" spans="1:243" s="38" customFormat="1" ht="44.25" customHeight="1">
      <c r="A40" s="22">
        <v>25</v>
      </c>
      <c r="B40" s="89" t="s">
        <v>145</v>
      </c>
      <c r="C40" s="24" t="s">
        <v>85</v>
      </c>
      <c r="D40" s="78">
        <v>4</v>
      </c>
      <c r="E40" s="92" t="s">
        <v>180</v>
      </c>
      <c r="F40" s="78">
        <v>87.7</v>
      </c>
      <c r="G40" s="51"/>
      <c r="H40" s="52"/>
      <c r="I40" s="40" t="s">
        <v>40</v>
      </c>
      <c r="J40" s="43">
        <f t="shared" si="8"/>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t="shared" si="9"/>
        <v>350.8</v>
      </c>
      <c r="BB40" s="48">
        <f t="shared" si="10"/>
        <v>350.8</v>
      </c>
      <c r="BC40" s="37" t="str">
        <f t="shared" si="11"/>
        <v>INR  Three Hundred &amp; Fifty  and Paise Eighty Only</v>
      </c>
      <c r="IA40" s="38">
        <v>25</v>
      </c>
      <c r="IB40" s="77" t="s">
        <v>213</v>
      </c>
      <c r="IC40" s="38" t="s">
        <v>85</v>
      </c>
      <c r="ID40" s="38">
        <v>4</v>
      </c>
      <c r="IE40" s="39" t="s">
        <v>180</v>
      </c>
      <c r="IF40" s="39" t="s">
        <v>44</v>
      </c>
      <c r="IG40" s="39" t="s">
        <v>61</v>
      </c>
      <c r="IH40" s="39">
        <v>10</v>
      </c>
      <c r="II40" s="39" t="s">
        <v>39</v>
      </c>
    </row>
    <row r="41" spans="1:243" s="38" customFormat="1" ht="57" customHeight="1">
      <c r="A41" s="22">
        <v>26</v>
      </c>
      <c r="B41" s="80" t="s">
        <v>146</v>
      </c>
      <c r="C41" s="24" t="s">
        <v>86</v>
      </c>
      <c r="D41" s="78">
        <v>5</v>
      </c>
      <c r="E41" s="92" t="s">
        <v>180</v>
      </c>
      <c r="F41" s="78">
        <v>1283.05</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6415.25</v>
      </c>
      <c r="BB41" s="48">
        <f t="shared" si="10"/>
        <v>6415.25</v>
      </c>
      <c r="BC41" s="37" t="str">
        <f t="shared" si="11"/>
        <v>INR  Six Thousand Four Hundred &amp; Fifteen  and Paise Twenty Five Only</v>
      </c>
      <c r="IA41" s="38">
        <v>26</v>
      </c>
      <c r="IB41" s="77" t="s">
        <v>214</v>
      </c>
      <c r="IC41" s="38" t="s">
        <v>86</v>
      </c>
      <c r="ID41" s="38">
        <v>5</v>
      </c>
      <c r="IE41" s="39" t="s">
        <v>180</v>
      </c>
      <c r="IF41" s="39" t="s">
        <v>44</v>
      </c>
      <c r="IG41" s="39" t="s">
        <v>61</v>
      </c>
      <c r="IH41" s="39">
        <v>10</v>
      </c>
      <c r="II41" s="39" t="s">
        <v>39</v>
      </c>
    </row>
    <row r="42" spans="1:243" s="38" customFormat="1" ht="78.75" customHeight="1">
      <c r="A42" s="22">
        <v>27</v>
      </c>
      <c r="B42" s="93" t="s">
        <v>147</v>
      </c>
      <c r="C42" s="24" t="s">
        <v>87</v>
      </c>
      <c r="D42" s="78">
        <v>1</v>
      </c>
      <c r="E42" s="94" t="s">
        <v>39</v>
      </c>
      <c r="F42" s="78">
        <v>623.5</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623.5</v>
      </c>
      <c r="BB42" s="48">
        <f t="shared" si="10"/>
        <v>623.5</v>
      </c>
      <c r="BC42" s="37" t="str">
        <f t="shared" si="11"/>
        <v>INR  Six Hundred &amp; Twenty Three  and Paise Fifty Only</v>
      </c>
      <c r="IA42" s="38">
        <v>27</v>
      </c>
      <c r="IB42" s="77" t="s">
        <v>215</v>
      </c>
      <c r="IC42" s="38" t="s">
        <v>87</v>
      </c>
      <c r="ID42" s="38">
        <v>1</v>
      </c>
      <c r="IE42" s="39" t="s">
        <v>39</v>
      </c>
      <c r="IF42" s="39" t="s">
        <v>44</v>
      </c>
      <c r="IG42" s="39" t="s">
        <v>61</v>
      </c>
      <c r="IH42" s="39">
        <v>10</v>
      </c>
      <c r="II42" s="39" t="s">
        <v>39</v>
      </c>
    </row>
    <row r="43" spans="1:243" s="38" customFormat="1" ht="57" customHeight="1">
      <c r="A43" s="22">
        <v>28.1</v>
      </c>
      <c r="B43" s="103" t="s">
        <v>184</v>
      </c>
      <c r="C43" s="24" t="s">
        <v>88</v>
      </c>
      <c r="D43" s="78">
        <v>60</v>
      </c>
      <c r="E43" s="104" t="s">
        <v>179</v>
      </c>
      <c r="F43" s="78">
        <v>284.9</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17094</v>
      </c>
      <c r="BB43" s="48">
        <f t="shared" si="10"/>
        <v>17094</v>
      </c>
      <c r="BC43" s="37" t="str">
        <f t="shared" si="11"/>
        <v>INR  Seventeen Thousand  &amp;Ninety Four  Only</v>
      </c>
      <c r="IA43" s="38">
        <v>28.1</v>
      </c>
      <c r="IB43" s="77" t="s">
        <v>216</v>
      </c>
      <c r="IC43" s="38" t="s">
        <v>88</v>
      </c>
      <c r="ID43" s="38">
        <v>60</v>
      </c>
      <c r="IE43" s="39" t="s">
        <v>179</v>
      </c>
      <c r="IF43" s="39" t="s">
        <v>44</v>
      </c>
      <c r="IG43" s="39" t="s">
        <v>61</v>
      </c>
      <c r="IH43" s="39">
        <v>10</v>
      </c>
      <c r="II43" s="39" t="s">
        <v>39</v>
      </c>
    </row>
    <row r="44" spans="1:243" s="38" customFormat="1" ht="57" customHeight="1">
      <c r="A44" s="22">
        <v>28.2</v>
      </c>
      <c r="B44" s="89" t="s">
        <v>148</v>
      </c>
      <c r="C44" s="24" t="s">
        <v>89</v>
      </c>
      <c r="D44" s="78">
        <v>20</v>
      </c>
      <c r="E44" s="92" t="s">
        <v>179</v>
      </c>
      <c r="F44" s="78">
        <v>438</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8760</v>
      </c>
      <c r="BB44" s="48">
        <f t="shared" si="10"/>
        <v>8760</v>
      </c>
      <c r="BC44" s="37" t="str">
        <f t="shared" si="11"/>
        <v>INR  Eight Thousand Seven Hundred &amp; Sixty  Only</v>
      </c>
      <c r="IA44" s="38">
        <v>28.2</v>
      </c>
      <c r="IB44" s="77" t="s">
        <v>217</v>
      </c>
      <c r="IC44" s="38" t="s">
        <v>89</v>
      </c>
      <c r="ID44" s="38">
        <v>20</v>
      </c>
      <c r="IE44" s="39" t="s">
        <v>179</v>
      </c>
      <c r="IF44" s="39" t="s">
        <v>44</v>
      </c>
      <c r="IG44" s="39" t="s">
        <v>61</v>
      </c>
      <c r="IH44" s="39">
        <v>10</v>
      </c>
      <c r="II44" s="39" t="s">
        <v>39</v>
      </c>
    </row>
    <row r="45" spans="1:243" s="38" customFormat="1" ht="57" customHeight="1">
      <c r="A45" s="22">
        <v>29</v>
      </c>
      <c r="B45" s="89" t="s">
        <v>149</v>
      </c>
      <c r="C45" s="24" t="s">
        <v>90</v>
      </c>
      <c r="D45" s="78">
        <v>6</v>
      </c>
      <c r="E45" s="92" t="s">
        <v>180</v>
      </c>
      <c r="F45" s="78">
        <v>418.95</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2513.7</v>
      </c>
      <c r="BB45" s="48">
        <f t="shared" si="10"/>
        <v>2513.7</v>
      </c>
      <c r="BC45" s="37" t="str">
        <f t="shared" si="11"/>
        <v>INR  Two Thousand Five Hundred &amp; Thirteen  and Paise Seventy Only</v>
      </c>
      <c r="IA45" s="38">
        <v>29</v>
      </c>
      <c r="IB45" s="77" t="s">
        <v>218</v>
      </c>
      <c r="IC45" s="38" t="s">
        <v>90</v>
      </c>
      <c r="ID45" s="38">
        <v>6</v>
      </c>
      <c r="IE45" s="39" t="s">
        <v>180</v>
      </c>
      <c r="IF45" s="39" t="s">
        <v>44</v>
      </c>
      <c r="IG45" s="39" t="s">
        <v>61</v>
      </c>
      <c r="IH45" s="39">
        <v>10</v>
      </c>
      <c r="II45" s="39" t="s">
        <v>39</v>
      </c>
    </row>
    <row r="46" spans="1:243" s="38" customFormat="1" ht="57" customHeight="1">
      <c r="A46" s="22">
        <v>30</v>
      </c>
      <c r="B46" s="89" t="s">
        <v>150</v>
      </c>
      <c r="C46" s="24" t="s">
        <v>91</v>
      </c>
      <c r="D46" s="78">
        <v>6</v>
      </c>
      <c r="E46" s="92" t="s">
        <v>180</v>
      </c>
      <c r="F46" s="78">
        <v>606.25</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3637.5</v>
      </c>
      <c r="BB46" s="48">
        <f t="shared" si="10"/>
        <v>3637.5</v>
      </c>
      <c r="BC46" s="37" t="str">
        <f t="shared" si="11"/>
        <v>INR  Three Thousand Six Hundred &amp; Thirty Seven  and Paise Fifty Only</v>
      </c>
      <c r="IA46" s="38">
        <v>30</v>
      </c>
      <c r="IB46" s="77" t="s">
        <v>219</v>
      </c>
      <c r="IC46" s="38" t="s">
        <v>91</v>
      </c>
      <c r="ID46" s="38">
        <v>6</v>
      </c>
      <c r="IE46" s="39" t="s">
        <v>180</v>
      </c>
      <c r="IF46" s="39" t="s">
        <v>44</v>
      </c>
      <c r="IG46" s="39" t="s">
        <v>61</v>
      </c>
      <c r="IH46" s="39">
        <v>10</v>
      </c>
      <c r="II46" s="39" t="s">
        <v>39</v>
      </c>
    </row>
    <row r="47" spans="1:243" s="38" customFormat="1" ht="57" customHeight="1">
      <c r="A47" s="22">
        <v>31</v>
      </c>
      <c r="B47" s="89" t="s">
        <v>151</v>
      </c>
      <c r="C47" s="24" t="s">
        <v>92</v>
      </c>
      <c r="D47" s="78">
        <v>4</v>
      </c>
      <c r="E47" s="92" t="s">
        <v>180</v>
      </c>
      <c r="F47" s="78">
        <v>673.45</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2693.8</v>
      </c>
      <c r="BB47" s="48">
        <f t="shared" si="10"/>
        <v>2693.8</v>
      </c>
      <c r="BC47" s="37" t="str">
        <f t="shared" si="11"/>
        <v>INR  Two Thousand Six Hundred &amp; Ninety Three  and Paise Eighty Only</v>
      </c>
      <c r="IA47" s="38">
        <v>31</v>
      </c>
      <c r="IB47" s="77" t="s">
        <v>220</v>
      </c>
      <c r="IC47" s="38" t="s">
        <v>92</v>
      </c>
      <c r="ID47" s="38">
        <v>4</v>
      </c>
      <c r="IE47" s="39" t="s">
        <v>180</v>
      </c>
      <c r="IF47" s="39" t="s">
        <v>44</v>
      </c>
      <c r="IG47" s="39" t="s">
        <v>61</v>
      </c>
      <c r="IH47" s="39">
        <v>10</v>
      </c>
      <c r="II47" s="39" t="s">
        <v>39</v>
      </c>
    </row>
    <row r="48" spans="1:243" s="38" customFormat="1" ht="57" customHeight="1">
      <c r="A48" s="22">
        <v>32</v>
      </c>
      <c r="B48" s="89" t="s">
        <v>152</v>
      </c>
      <c r="C48" s="24" t="s">
        <v>93</v>
      </c>
      <c r="D48" s="78">
        <v>5</v>
      </c>
      <c r="E48" s="92" t="s">
        <v>179</v>
      </c>
      <c r="F48" s="78">
        <v>23.7</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118.5</v>
      </c>
      <c r="BB48" s="48">
        <f t="shared" si="10"/>
        <v>118.5</v>
      </c>
      <c r="BC48" s="37" t="str">
        <f t="shared" si="11"/>
        <v>INR  One Hundred &amp; Eighteen  and Paise Fifty Only</v>
      </c>
      <c r="IA48" s="38">
        <v>32</v>
      </c>
      <c r="IB48" s="77" t="s">
        <v>221</v>
      </c>
      <c r="IC48" s="38" t="s">
        <v>93</v>
      </c>
      <c r="ID48" s="38">
        <v>5</v>
      </c>
      <c r="IE48" s="39" t="s">
        <v>179</v>
      </c>
      <c r="IF48" s="39" t="s">
        <v>44</v>
      </c>
      <c r="IG48" s="39" t="s">
        <v>61</v>
      </c>
      <c r="IH48" s="39">
        <v>10</v>
      </c>
      <c r="II48" s="39" t="s">
        <v>39</v>
      </c>
    </row>
    <row r="49" spans="1:243" s="38" customFormat="1" ht="90" customHeight="1">
      <c r="A49" s="22">
        <v>33</v>
      </c>
      <c r="B49" s="79" t="s">
        <v>153</v>
      </c>
      <c r="C49" s="24" t="s">
        <v>94</v>
      </c>
      <c r="D49" s="78">
        <v>145</v>
      </c>
      <c r="E49" s="102" t="s">
        <v>66</v>
      </c>
      <c r="F49" s="78">
        <v>1030.3</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149393.5</v>
      </c>
      <c r="BB49" s="48">
        <f t="shared" si="10"/>
        <v>149393.5</v>
      </c>
      <c r="BC49" s="37" t="str">
        <f t="shared" si="11"/>
        <v>INR  One Lakh Forty Nine Thousand Three Hundred &amp; Ninety Three  and Paise Fifty Only</v>
      </c>
      <c r="IA49" s="38">
        <v>33</v>
      </c>
      <c r="IB49" s="77" t="s">
        <v>222</v>
      </c>
      <c r="IC49" s="38" t="s">
        <v>94</v>
      </c>
      <c r="ID49" s="38">
        <v>145</v>
      </c>
      <c r="IE49" s="39" t="s">
        <v>66</v>
      </c>
      <c r="IF49" s="39" t="s">
        <v>44</v>
      </c>
      <c r="IG49" s="39" t="s">
        <v>61</v>
      </c>
      <c r="IH49" s="39">
        <v>10</v>
      </c>
      <c r="II49" s="39" t="s">
        <v>39</v>
      </c>
    </row>
    <row r="50" spans="1:243" s="38" customFormat="1" ht="77.25" customHeight="1">
      <c r="A50" s="22">
        <v>34</v>
      </c>
      <c r="B50" s="79" t="s">
        <v>154</v>
      </c>
      <c r="C50" s="24" t="s">
        <v>95</v>
      </c>
      <c r="D50" s="78">
        <v>28</v>
      </c>
      <c r="E50" s="102" t="s">
        <v>66</v>
      </c>
      <c r="F50" s="78">
        <v>926.9</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25953.2</v>
      </c>
      <c r="BB50" s="48">
        <f t="shared" si="10"/>
        <v>25953.2</v>
      </c>
      <c r="BC50" s="37" t="str">
        <f t="shared" si="11"/>
        <v>INR  Twenty Five Thousand Nine Hundred &amp; Fifty Three  and Paise Twenty Only</v>
      </c>
      <c r="IA50" s="38">
        <v>34</v>
      </c>
      <c r="IB50" s="77" t="s">
        <v>223</v>
      </c>
      <c r="IC50" s="38" t="s">
        <v>95</v>
      </c>
      <c r="ID50" s="38">
        <v>28</v>
      </c>
      <c r="IE50" s="39" t="s">
        <v>66</v>
      </c>
      <c r="IF50" s="39" t="s">
        <v>44</v>
      </c>
      <c r="IG50" s="39" t="s">
        <v>61</v>
      </c>
      <c r="IH50" s="39">
        <v>10</v>
      </c>
      <c r="II50" s="39" t="s">
        <v>39</v>
      </c>
    </row>
    <row r="51" spans="1:243" s="38" customFormat="1" ht="57" customHeight="1">
      <c r="A51" s="22">
        <v>35</v>
      </c>
      <c r="B51" s="79" t="s">
        <v>155</v>
      </c>
      <c r="C51" s="24" t="s">
        <v>96</v>
      </c>
      <c r="D51" s="78">
        <v>185</v>
      </c>
      <c r="E51" s="102" t="s">
        <v>66</v>
      </c>
      <c r="F51" s="78">
        <v>18.25</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3376.25</v>
      </c>
      <c r="BB51" s="48">
        <f t="shared" si="10"/>
        <v>3376.25</v>
      </c>
      <c r="BC51" s="37" t="str">
        <f t="shared" si="11"/>
        <v>INR  Three Thousand Three Hundred &amp; Seventy Six  and Paise Twenty Five Only</v>
      </c>
      <c r="IA51" s="38">
        <v>35</v>
      </c>
      <c r="IB51" s="77" t="s">
        <v>224</v>
      </c>
      <c r="IC51" s="38" t="s">
        <v>96</v>
      </c>
      <c r="ID51" s="38">
        <v>185</v>
      </c>
      <c r="IE51" s="39" t="s">
        <v>66</v>
      </c>
      <c r="IF51" s="39" t="s">
        <v>44</v>
      </c>
      <c r="IG51" s="39" t="s">
        <v>61</v>
      </c>
      <c r="IH51" s="39">
        <v>10</v>
      </c>
      <c r="II51" s="39" t="s">
        <v>39</v>
      </c>
    </row>
    <row r="52" spans="1:243" s="38" customFormat="1" ht="57" customHeight="1">
      <c r="A52" s="22">
        <v>36</v>
      </c>
      <c r="B52" s="79" t="s">
        <v>156</v>
      </c>
      <c r="C52" s="24" t="s">
        <v>97</v>
      </c>
      <c r="D52" s="78">
        <v>185</v>
      </c>
      <c r="E52" s="102" t="s">
        <v>66</v>
      </c>
      <c r="F52" s="78">
        <v>115.15</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21302.75</v>
      </c>
      <c r="BB52" s="48">
        <f t="shared" si="10"/>
        <v>21302.75</v>
      </c>
      <c r="BC52" s="37" t="str">
        <f t="shared" si="11"/>
        <v>INR  Twenty One Thousand Three Hundred &amp; Two  and Paise Seventy Five Only</v>
      </c>
      <c r="IA52" s="38">
        <v>36</v>
      </c>
      <c r="IB52" s="77" t="s">
        <v>225</v>
      </c>
      <c r="IC52" s="38" t="s">
        <v>97</v>
      </c>
      <c r="ID52" s="38">
        <v>185</v>
      </c>
      <c r="IE52" s="39" t="s">
        <v>66</v>
      </c>
      <c r="IF52" s="39" t="s">
        <v>44</v>
      </c>
      <c r="IG52" s="39" t="s">
        <v>61</v>
      </c>
      <c r="IH52" s="39">
        <v>10</v>
      </c>
      <c r="II52" s="39" t="s">
        <v>39</v>
      </c>
    </row>
    <row r="53" spans="1:243" s="38" customFormat="1" ht="57" customHeight="1">
      <c r="A53" s="22">
        <v>37</v>
      </c>
      <c r="B53" s="89" t="s">
        <v>157</v>
      </c>
      <c r="C53" s="24" t="s">
        <v>98</v>
      </c>
      <c r="D53" s="78">
        <v>185</v>
      </c>
      <c r="E53" s="92" t="s">
        <v>66</v>
      </c>
      <c r="F53" s="78">
        <v>153.45</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28388.25</v>
      </c>
      <c r="BB53" s="48">
        <f t="shared" si="10"/>
        <v>28388.25</v>
      </c>
      <c r="BC53" s="37" t="str">
        <f t="shared" si="11"/>
        <v>INR  Twenty Eight Thousand Three Hundred &amp; Eighty Eight  and Paise Twenty Five Only</v>
      </c>
      <c r="IA53" s="38">
        <v>37</v>
      </c>
      <c r="IB53" s="77" t="s">
        <v>226</v>
      </c>
      <c r="IC53" s="38" t="s">
        <v>98</v>
      </c>
      <c r="ID53" s="38">
        <v>185</v>
      </c>
      <c r="IE53" s="39" t="s">
        <v>66</v>
      </c>
      <c r="IF53" s="39" t="s">
        <v>44</v>
      </c>
      <c r="IG53" s="39" t="s">
        <v>61</v>
      </c>
      <c r="IH53" s="39">
        <v>10</v>
      </c>
      <c r="II53" s="39" t="s">
        <v>39</v>
      </c>
    </row>
    <row r="54" spans="1:243" s="38" customFormat="1" ht="57" customHeight="1">
      <c r="A54" s="22">
        <v>38</v>
      </c>
      <c r="B54" s="89" t="s">
        <v>158</v>
      </c>
      <c r="C54" s="24" t="s">
        <v>99</v>
      </c>
      <c r="D54" s="78">
        <v>100</v>
      </c>
      <c r="E54" s="92" t="s">
        <v>66</v>
      </c>
      <c r="F54" s="78">
        <v>164.7</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16470</v>
      </c>
      <c r="BB54" s="48">
        <f t="shared" si="10"/>
        <v>16470</v>
      </c>
      <c r="BC54" s="37" t="str">
        <f t="shared" si="11"/>
        <v>INR  Sixteen Thousand Four Hundred &amp; Seventy  Only</v>
      </c>
      <c r="IA54" s="38">
        <v>38</v>
      </c>
      <c r="IB54" s="77" t="s">
        <v>227</v>
      </c>
      <c r="IC54" s="38" t="s">
        <v>99</v>
      </c>
      <c r="ID54" s="38">
        <v>100</v>
      </c>
      <c r="IE54" s="39" t="s">
        <v>66</v>
      </c>
      <c r="IF54" s="39" t="s">
        <v>44</v>
      </c>
      <c r="IG54" s="39" t="s">
        <v>61</v>
      </c>
      <c r="IH54" s="39">
        <v>10</v>
      </c>
      <c r="II54" s="39" t="s">
        <v>39</v>
      </c>
    </row>
    <row r="55" spans="1:243" s="38" customFormat="1" ht="95.25" customHeight="1">
      <c r="A55" s="22">
        <v>39</v>
      </c>
      <c r="B55" s="90" t="s">
        <v>159</v>
      </c>
      <c r="C55" s="24" t="s">
        <v>100</v>
      </c>
      <c r="D55" s="78">
        <v>6</v>
      </c>
      <c r="E55" s="94" t="s">
        <v>39</v>
      </c>
      <c r="F55" s="78">
        <v>9360.6</v>
      </c>
      <c r="G55" s="51"/>
      <c r="H55" s="52"/>
      <c r="I55" s="40" t="s">
        <v>40</v>
      </c>
      <c r="J55" s="43">
        <f t="shared" si="8"/>
        <v>1</v>
      </c>
      <c r="K55" s="44" t="s">
        <v>41</v>
      </c>
      <c r="L55" s="44" t="s">
        <v>4</v>
      </c>
      <c r="M55" s="74"/>
      <c r="N55" s="41"/>
      <c r="O55" s="41"/>
      <c r="P55" s="46"/>
      <c r="Q55" s="41"/>
      <c r="R55" s="41"/>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9"/>
        <v>56163.6</v>
      </c>
      <c r="BB55" s="48">
        <f t="shared" si="10"/>
        <v>56163.6</v>
      </c>
      <c r="BC55" s="37" t="str">
        <f t="shared" si="11"/>
        <v>INR  Fifty Six Thousand One Hundred &amp; Sixty Three  and Paise Sixty Only</v>
      </c>
      <c r="IA55" s="38">
        <v>39</v>
      </c>
      <c r="IB55" s="77" t="s">
        <v>228</v>
      </c>
      <c r="IC55" s="38" t="s">
        <v>100</v>
      </c>
      <c r="ID55" s="38">
        <v>6</v>
      </c>
      <c r="IE55" s="39" t="s">
        <v>39</v>
      </c>
      <c r="IF55" s="39" t="s">
        <v>44</v>
      </c>
      <c r="IG55" s="39" t="s">
        <v>61</v>
      </c>
      <c r="IH55" s="39">
        <v>10</v>
      </c>
      <c r="II55" s="39" t="s">
        <v>39</v>
      </c>
    </row>
    <row r="56" spans="1:243" s="38" customFormat="1" ht="57" customHeight="1">
      <c r="A56" s="22">
        <v>40</v>
      </c>
      <c r="B56" s="89" t="s">
        <v>160</v>
      </c>
      <c r="C56" s="24" t="s">
        <v>101</v>
      </c>
      <c r="D56" s="78">
        <v>5</v>
      </c>
      <c r="E56" s="92" t="s">
        <v>66</v>
      </c>
      <c r="F56" s="78">
        <v>2756.35</v>
      </c>
      <c r="G56" s="51"/>
      <c r="H56" s="52"/>
      <c r="I56" s="40" t="s">
        <v>40</v>
      </c>
      <c r="J56" s="43">
        <f t="shared" si="8"/>
        <v>1</v>
      </c>
      <c r="K56" s="44" t="s">
        <v>41</v>
      </c>
      <c r="L56" s="44" t="s">
        <v>4</v>
      </c>
      <c r="M56" s="74"/>
      <c r="N56" s="41"/>
      <c r="O56" s="41"/>
      <c r="P56" s="46"/>
      <c r="Q56" s="41"/>
      <c r="R56" s="41"/>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9"/>
        <v>13781.75</v>
      </c>
      <c r="BB56" s="48">
        <f t="shared" si="10"/>
        <v>13781.75</v>
      </c>
      <c r="BC56" s="37" t="str">
        <f t="shared" si="11"/>
        <v>INR  Thirteen Thousand Seven Hundred &amp; Eighty One  and Paise Seventy Five Only</v>
      </c>
      <c r="IA56" s="38">
        <v>40</v>
      </c>
      <c r="IB56" s="77" t="s">
        <v>229</v>
      </c>
      <c r="IC56" s="38" t="s">
        <v>101</v>
      </c>
      <c r="ID56" s="38">
        <v>5</v>
      </c>
      <c r="IE56" s="39" t="s">
        <v>66</v>
      </c>
      <c r="IF56" s="39" t="s">
        <v>44</v>
      </c>
      <c r="IG56" s="39" t="s">
        <v>61</v>
      </c>
      <c r="IH56" s="39">
        <v>10</v>
      </c>
      <c r="II56" s="39" t="s">
        <v>39</v>
      </c>
    </row>
    <row r="57" spans="1:243" s="38" customFormat="1" ht="57" customHeight="1">
      <c r="A57" s="22">
        <v>41</v>
      </c>
      <c r="B57" s="90" t="s">
        <v>161</v>
      </c>
      <c r="C57" s="24" t="s">
        <v>102</v>
      </c>
      <c r="D57" s="78">
        <v>3</v>
      </c>
      <c r="E57" s="94" t="s">
        <v>39</v>
      </c>
      <c r="F57" s="78">
        <v>231.7</v>
      </c>
      <c r="G57" s="51"/>
      <c r="H57" s="52"/>
      <c r="I57" s="40" t="s">
        <v>40</v>
      </c>
      <c r="J57" s="43">
        <f t="shared" si="8"/>
        <v>1</v>
      </c>
      <c r="K57" s="44" t="s">
        <v>41</v>
      </c>
      <c r="L57" s="44" t="s">
        <v>4</v>
      </c>
      <c r="M57" s="74"/>
      <c r="N57" s="41"/>
      <c r="O57" s="41"/>
      <c r="P57" s="46"/>
      <c r="Q57" s="41"/>
      <c r="R57" s="41"/>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9"/>
        <v>695.1</v>
      </c>
      <c r="BB57" s="48">
        <f t="shared" si="10"/>
        <v>695.1</v>
      </c>
      <c r="BC57" s="37" t="str">
        <f t="shared" si="11"/>
        <v>INR  Six Hundred &amp; Ninety Five  and Paise Ten Only</v>
      </c>
      <c r="IA57" s="38">
        <v>41</v>
      </c>
      <c r="IB57" s="77" t="s">
        <v>230</v>
      </c>
      <c r="IC57" s="38" t="s">
        <v>102</v>
      </c>
      <c r="ID57" s="38">
        <v>3</v>
      </c>
      <c r="IE57" s="39" t="s">
        <v>39</v>
      </c>
      <c r="IF57" s="39" t="s">
        <v>44</v>
      </c>
      <c r="IG57" s="39" t="s">
        <v>61</v>
      </c>
      <c r="IH57" s="39">
        <v>10</v>
      </c>
      <c r="II57" s="39" t="s">
        <v>39</v>
      </c>
    </row>
    <row r="58" spans="1:243" s="38" customFormat="1" ht="57" customHeight="1">
      <c r="A58" s="22">
        <v>42.1</v>
      </c>
      <c r="B58" s="90" t="s">
        <v>185</v>
      </c>
      <c r="C58" s="24" t="s">
        <v>103</v>
      </c>
      <c r="D58" s="78">
        <v>3</v>
      </c>
      <c r="E58" s="94" t="s">
        <v>39</v>
      </c>
      <c r="F58" s="78">
        <v>103.55</v>
      </c>
      <c r="G58" s="51"/>
      <c r="H58" s="52"/>
      <c r="I58" s="40" t="s">
        <v>40</v>
      </c>
      <c r="J58" s="43">
        <f t="shared" si="8"/>
        <v>1</v>
      </c>
      <c r="K58" s="44" t="s">
        <v>41</v>
      </c>
      <c r="L58" s="44" t="s">
        <v>4</v>
      </c>
      <c r="M58" s="74"/>
      <c r="N58" s="41"/>
      <c r="O58" s="41"/>
      <c r="P58" s="46"/>
      <c r="Q58" s="41"/>
      <c r="R58" s="41"/>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9"/>
        <v>310.65</v>
      </c>
      <c r="BB58" s="48">
        <f t="shared" si="10"/>
        <v>310.65</v>
      </c>
      <c r="BC58" s="37" t="str">
        <f t="shared" si="11"/>
        <v>INR  Three Hundred &amp; Ten  and Paise Sixty Five Only</v>
      </c>
      <c r="IA58" s="38">
        <v>42.1</v>
      </c>
      <c r="IB58" s="77" t="s">
        <v>231</v>
      </c>
      <c r="IC58" s="38" t="s">
        <v>103</v>
      </c>
      <c r="ID58" s="38">
        <v>3</v>
      </c>
      <c r="IE58" s="39" t="s">
        <v>39</v>
      </c>
      <c r="IF58" s="39" t="s">
        <v>44</v>
      </c>
      <c r="IG58" s="39" t="s">
        <v>61</v>
      </c>
      <c r="IH58" s="39">
        <v>10</v>
      </c>
      <c r="II58" s="39" t="s">
        <v>39</v>
      </c>
    </row>
    <row r="59" spans="1:243" s="38" customFormat="1" ht="57" customHeight="1">
      <c r="A59" s="22">
        <v>42.2</v>
      </c>
      <c r="B59" s="90" t="s">
        <v>162</v>
      </c>
      <c r="C59" s="24" t="s">
        <v>104</v>
      </c>
      <c r="D59" s="78">
        <v>3</v>
      </c>
      <c r="E59" s="94" t="s">
        <v>39</v>
      </c>
      <c r="F59" s="78">
        <v>75</v>
      </c>
      <c r="G59" s="51"/>
      <c r="H59" s="52"/>
      <c r="I59" s="40" t="s">
        <v>40</v>
      </c>
      <c r="J59" s="43">
        <f t="shared" si="8"/>
        <v>1</v>
      </c>
      <c r="K59" s="44" t="s">
        <v>41</v>
      </c>
      <c r="L59" s="44" t="s">
        <v>4</v>
      </c>
      <c r="M59" s="74"/>
      <c r="N59" s="41"/>
      <c r="O59" s="41"/>
      <c r="P59" s="46"/>
      <c r="Q59" s="41"/>
      <c r="R59" s="41"/>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9"/>
        <v>225</v>
      </c>
      <c r="BB59" s="48">
        <f t="shared" si="10"/>
        <v>225</v>
      </c>
      <c r="BC59" s="37" t="str">
        <f t="shared" si="11"/>
        <v>INR  Two Hundred &amp; Twenty Five  Only</v>
      </c>
      <c r="IA59" s="38">
        <v>42.2</v>
      </c>
      <c r="IB59" s="77" t="s">
        <v>232</v>
      </c>
      <c r="IC59" s="38" t="s">
        <v>104</v>
      </c>
      <c r="ID59" s="38">
        <v>3</v>
      </c>
      <c r="IE59" s="39" t="s">
        <v>39</v>
      </c>
      <c r="IF59" s="39" t="s">
        <v>44</v>
      </c>
      <c r="IG59" s="39" t="s">
        <v>61</v>
      </c>
      <c r="IH59" s="39">
        <v>10</v>
      </c>
      <c r="II59" s="39" t="s">
        <v>39</v>
      </c>
    </row>
    <row r="60" spans="1:243" s="38" customFormat="1" ht="57" customHeight="1">
      <c r="A60" s="22">
        <v>43</v>
      </c>
      <c r="B60" s="90" t="s">
        <v>163</v>
      </c>
      <c r="C60" s="24" t="s">
        <v>105</v>
      </c>
      <c r="D60" s="78">
        <v>12</v>
      </c>
      <c r="E60" s="94" t="s">
        <v>39</v>
      </c>
      <c r="F60" s="78">
        <v>59.65</v>
      </c>
      <c r="G60" s="51"/>
      <c r="H60" s="52"/>
      <c r="I60" s="40" t="s">
        <v>40</v>
      </c>
      <c r="J60" s="43">
        <f t="shared" si="8"/>
        <v>1</v>
      </c>
      <c r="K60" s="44" t="s">
        <v>41</v>
      </c>
      <c r="L60" s="44" t="s">
        <v>4</v>
      </c>
      <c r="M60" s="74"/>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9"/>
        <v>715.8</v>
      </c>
      <c r="BB60" s="48">
        <f t="shared" si="10"/>
        <v>715.8</v>
      </c>
      <c r="BC60" s="37" t="str">
        <f t="shared" si="11"/>
        <v>INR  Seven Hundred &amp; Fifteen  and Paise Eighty Only</v>
      </c>
      <c r="IA60" s="38">
        <v>43</v>
      </c>
      <c r="IB60" s="77" t="s">
        <v>233</v>
      </c>
      <c r="IC60" s="38" t="s">
        <v>105</v>
      </c>
      <c r="ID60" s="38">
        <v>12</v>
      </c>
      <c r="IE60" s="39" t="s">
        <v>39</v>
      </c>
      <c r="IF60" s="39" t="s">
        <v>44</v>
      </c>
      <c r="IG60" s="39" t="s">
        <v>61</v>
      </c>
      <c r="IH60" s="39">
        <v>10</v>
      </c>
      <c r="II60" s="39" t="s">
        <v>39</v>
      </c>
    </row>
    <row r="61" spans="1:243" s="38" customFormat="1" ht="130.5" customHeight="1">
      <c r="A61" s="22">
        <v>44</v>
      </c>
      <c r="B61" s="79" t="s">
        <v>164</v>
      </c>
      <c r="C61" s="24" t="s">
        <v>106</v>
      </c>
      <c r="D61" s="78">
        <v>16</v>
      </c>
      <c r="E61" s="102" t="s">
        <v>66</v>
      </c>
      <c r="F61" s="78">
        <v>627.55</v>
      </c>
      <c r="G61" s="51"/>
      <c r="H61" s="52"/>
      <c r="I61" s="40" t="s">
        <v>40</v>
      </c>
      <c r="J61" s="43">
        <f t="shared" si="8"/>
        <v>1</v>
      </c>
      <c r="K61" s="44" t="s">
        <v>41</v>
      </c>
      <c r="L61" s="44" t="s">
        <v>4</v>
      </c>
      <c r="M61" s="74"/>
      <c r="N61" s="41"/>
      <c r="O61" s="41"/>
      <c r="P61" s="46"/>
      <c r="Q61" s="41"/>
      <c r="R61" s="41"/>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9"/>
        <v>10040.8</v>
      </c>
      <c r="BB61" s="48">
        <f t="shared" si="10"/>
        <v>10040.8</v>
      </c>
      <c r="BC61" s="37" t="str">
        <f t="shared" si="11"/>
        <v>INR  Ten Thousand  &amp;Forty  and Paise Eighty Only</v>
      </c>
      <c r="IA61" s="38">
        <v>44</v>
      </c>
      <c r="IB61" s="77" t="s">
        <v>234</v>
      </c>
      <c r="IC61" s="38" t="s">
        <v>106</v>
      </c>
      <c r="ID61" s="38">
        <v>16</v>
      </c>
      <c r="IE61" s="39" t="s">
        <v>66</v>
      </c>
      <c r="IF61" s="39" t="s">
        <v>44</v>
      </c>
      <c r="IG61" s="39" t="s">
        <v>61</v>
      </c>
      <c r="IH61" s="39">
        <v>10</v>
      </c>
      <c r="II61" s="39" t="s">
        <v>39</v>
      </c>
    </row>
    <row r="62" spans="1:243" s="38" customFormat="1" ht="57" customHeight="1">
      <c r="A62" s="22">
        <v>45</v>
      </c>
      <c r="B62" s="89" t="s">
        <v>165</v>
      </c>
      <c r="C62" s="24" t="s">
        <v>107</v>
      </c>
      <c r="D62" s="78">
        <v>100</v>
      </c>
      <c r="E62" s="92" t="s">
        <v>66</v>
      </c>
      <c r="F62" s="78">
        <v>121.55</v>
      </c>
      <c r="G62" s="51"/>
      <c r="H62" s="52"/>
      <c r="I62" s="40" t="s">
        <v>40</v>
      </c>
      <c r="J62" s="43">
        <f t="shared" si="8"/>
        <v>1</v>
      </c>
      <c r="K62" s="44" t="s">
        <v>41</v>
      </c>
      <c r="L62" s="44" t="s">
        <v>4</v>
      </c>
      <c r="M62" s="74"/>
      <c r="N62" s="41"/>
      <c r="O62" s="41"/>
      <c r="P62" s="46"/>
      <c r="Q62" s="41"/>
      <c r="R62" s="41"/>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9"/>
        <v>12155</v>
      </c>
      <c r="BB62" s="48">
        <f t="shared" si="10"/>
        <v>12155</v>
      </c>
      <c r="BC62" s="37" t="str">
        <f t="shared" si="11"/>
        <v>INR  Twelve Thousand One Hundred &amp; Fifty Five  Only</v>
      </c>
      <c r="IA62" s="38">
        <v>45</v>
      </c>
      <c r="IB62" s="77" t="s">
        <v>235</v>
      </c>
      <c r="IC62" s="38" t="s">
        <v>107</v>
      </c>
      <c r="ID62" s="38">
        <v>100</v>
      </c>
      <c r="IE62" s="39" t="s">
        <v>66</v>
      </c>
      <c r="IF62" s="39" t="s">
        <v>44</v>
      </c>
      <c r="IG62" s="39" t="s">
        <v>61</v>
      </c>
      <c r="IH62" s="39">
        <v>10</v>
      </c>
      <c r="II62" s="39" t="s">
        <v>39</v>
      </c>
    </row>
    <row r="63" spans="1:243" s="38" customFormat="1" ht="57" customHeight="1">
      <c r="A63" s="22">
        <v>46</v>
      </c>
      <c r="B63" s="89" t="s">
        <v>166</v>
      </c>
      <c r="C63" s="24" t="s">
        <v>108</v>
      </c>
      <c r="D63" s="78">
        <v>96</v>
      </c>
      <c r="E63" s="92" t="s">
        <v>178</v>
      </c>
      <c r="F63" s="78">
        <v>131</v>
      </c>
      <c r="G63" s="51"/>
      <c r="H63" s="52"/>
      <c r="I63" s="40" t="s">
        <v>40</v>
      </c>
      <c r="J63" s="43">
        <f t="shared" si="8"/>
        <v>1</v>
      </c>
      <c r="K63" s="44" t="s">
        <v>41</v>
      </c>
      <c r="L63" s="44" t="s">
        <v>4</v>
      </c>
      <c r="M63" s="74"/>
      <c r="N63" s="41"/>
      <c r="O63" s="41"/>
      <c r="P63" s="46"/>
      <c r="Q63" s="41"/>
      <c r="R63" s="41"/>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9"/>
        <v>12576</v>
      </c>
      <c r="BB63" s="48">
        <f t="shared" si="10"/>
        <v>12576</v>
      </c>
      <c r="BC63" s="37" t="str">
        <f t="shared" si="11"/>
        <v>INR  Twelve Thousand Five Hundred &amp; Seventy Six  Only</v>
      </c>
      <c r="IA63" s="38">
        <v>46</v>
      </c>
      <c r="IB63" s="77" t="s">
        <v>236</v>
      </c>
      <c r="IC63" s="38" t="s">
        <v>108</v>
      </c>
      <c r="ID63" s="38">
        <v>96</v>
      </c>
      <c r="IE63" s="39" t="s">
        <v>178</v>
      </c>
      <c r="IF63" s="39" t="s">
        <v>44</v>
      </c>
      <c r="IG63" s="39" t="s">
        <v>61</v>
      </c>
      <c r="IH63" s="39">
        <v>10</v>
      </c>
      <c r="II63" s="39" t="s">
        <v>39</v>
      </c>
    </row>
    <row r="64" spans="1:243" s="38" customFormat="1" ht="81" customHeight="1">
      <c r="A64" s="22">
        <v>47</v>
      </c>
      <c r="B64" s="79" t="s">
        <v>186</v>
      </c>
      <c r="C64" s="24" t="s">
        <v>109</v>
      </c>
      <c r="D64" s="78">
        <v>5</v>
      </c>
      <c r="E64" s="102" t="s">
        <v>66</v>
      </c>
      <c r="F64" s="78">
        <v>4007.65</v>
      </c>
      <c r="G64" s="51"/>
      <c r="H64" s="52"/>
      <c r="I64" s="40" t="s">
        <v>40</v>
      </c>
      <c r="J64" s="43">
        <f t="shared" si="8"/>
        <v>1</v>
      </c>
      <c r="K64" s="44" t="s">
        <v>41</v>
      </c>
      <c r="L64" s="44" t="s">
        <v>4</v>
      </c>
      <c r="M64" s="74"/>
      <c r="N64" s="41"/>
      <c r="O64" s="41"/>
      <c r="P64" s="46"/>
      <c r="Q64" s="41"/>
      <c r="R64" s="41"/>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9"/>
        <v>20038.25</v>
      </c>
      <c r="BB64" s="48">
        <f t="shared" si="10"/>
        <v>20038.25</v>
      </c>
      <c r="BC64" s="37" t="str">
        <f t="shared" si="11"/>
        <v>INR  Twenty Thousand  &amp;Thirty Eight  and Paise Twenty Five Only</v>
      </c>
      <c r="IA64" s="38">
        <v>47</v>
      </c>
      <c r="IB64" s="77" t="s">
        <v>186</v>
      </c>
      <c r="IC64" s="38" t="s">
        <v>109</v>
      </c>
      <c r="ID64" s="38">
        <v>5</v>
      </c>
      <c r="IE64" s="39" t="s">
        <v>66</v>
      </c>
      <c r="IF64" s="39" t="s">
        <v>44</v>
      </c>
      <c r="IG64" s="39" t="s">
        <v>61</v>
      </c>
      <c r="IH64" s="39">
        <v>10</v>
      </c>
      <c r="II64" s="39" t="s">
        <v>39</v>
      </c>
    </row>
    <row r="65" spans="1:243" s="38" customFormat="1" ht="222.75" customHeight="1">
      <c r="A65" s="22">
        <v>48</v>
      </c>
      <c r="B65" s="105" t="s">
        <v>167</v>
      </c>
      <c r="C65" s="24" t="s">
        <v>110</v>
      </c>
      <c r="D65" s="78">
        <v>27</v>
      </c>
      <c r="E65" s="102" t="s">
        <v>66</v>
      </c>
      <c r="F65" s="78">
        <v>1688.8</v>
      </c>
      <c r="G65" s="51"/>
      <c r="H65" s="52"/>
      <c r="I65" s="40" t="s">
        <v>40</v>
      </c>
      <c r="J65" s="43">
        <f t="shared" si="8"/>
        <v>1</v>
      </c>
      <c r="K65" s="44" t="s">
        <v>41</v>
      </c>
      <c r="L65" s="44" t="s">
        <v>4</v>
      </c>
      <c r="M65" s="74"/>
      <c r="N65" s="41"/>
      <c r="O65" s="41"/>
      <c r="P65" s="46"/>
      <c r="Q65" s="41"/>
      <c r="R65" s="41"/>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9"/>
        <v>45597.6</v>
      </c>
      <c r="BB65" s="48">
        <f t="shared" si="10"/>
        <v>45597.6</v>
      </c>
      <c r="BC65" s="37" t="str">
        <f t="shared" si="11"/>
        <v>INR  Forty Five Thousand Five Hundred &amp; Ninety Seven  and Paise Sixty Only</v>
      </c>
      <c r="IA65" s="38">
        <v>48</v>
      </c>
      <c r="IB65" s="77" t="s">
        <v>237</v>
      </c>
      <c r="IC65" s="38" t="s">
        <v>110</v>
      </c>
      <c r="ID65" s="38">
        <v>27</v>
      </c>
      <c r="IE65" s="39" t="s">
        <v>66</v>
      </c>
      <c r="IF65" s="39" t="s">
        <v>44</v>
      </c>
      <c r="IG65" s="39" t="s">
        <v>61</v>
      </c>
      <c r="IH65" s="39">
        <v>10</v>
      </c>
      <c r="II65" s="39" t="s">
        <v>39</v>
      </c>
    </row>
    <row r="66" spans="1:243" s="38" customFormat="1" ht="126" customHeight="1">
      <c r="A66" s="22">
        <v>49</v>
      </c>
      <c r="B66" s="80" t="s">
        <v>168</v>
      </c>
      <c r="C66" s="24" t="s">
        <v>111</v>
      </c>
      <c r="D66" s="78">
        <v>15</v>
      </c>
      <c r="E66" s="92" t="s">
        <v>66</v>
      </c>
      <c r="F66" s="78">
        <v>705.7</v>
      </c>
      <c r="G66" s="51"/>
      <c r="H66" s="52"/>
      <c r="I66" s="40" t="s">
        <v>40</v>
      </c>
      <c r="J66" s="43">
        <f t="shared" si="8"/>
        <v>1</v>
      </c>
      <c r="K66" s="44" t="s">
        <v>41</v>
      </c>
      <c r="L66" s="44" t="s">
        <v>4</v>
      </c>
      <c r="M66" s="74"/>
      <c r="N66" s="41"/>
      <c r="O66" s="41"/>
      <c r="P66" s="46"/>
      <c r="Q66" s="41"/>
      <c r="R66" s="41"/>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 t="shared" si="9"/>
        <v>10585.5</v>
      </c>
      <c r="BB66" s="48">
        <f t="shared" si="10"/>
        <v>10585.5</v>
      </c>
      <c r="BC66" s="37" t="str">
        <f t="shared" si="11"/>
        <v>INR  Ten Thousand Five Hundred &amp; Eighty Five  and Paise Fifty Only</v>
      </c>
      <c r="IA66" s="38">
        <v>49</v>
      </c>
      <c r="IB66" s="77" t="s">
        <v>168</v>
      </c>
      <c r="IC66" s="38" t="s">
        <v>111</v>
      </c>
      <c r="ID66" s="38">
        <v>15</v>
      </c>
      <c r="IE66" s="39" t="s">
        <v>66</v>
      </c>
      <c r="IF66" s="39" t="s">
        <v>44</v>
      </c>
      <c r="IG66" s="39" t="s">
        <v>61</v>
      </c>
      <c r="IH66" s="39">
        <v>10</v>
      </c>
      <c r="II66" s="39" t="s">
        <v>39</v>
      </c>
    </row>
    <row r="67" spans="1:243" s="38" customFormat="1" ht="96" customHeight="1">
      <c r="A67" s="22">
        <v>50</v>
      </c>
      <c r="B67" s="93" t="s">
        <v>169</v>
      </c>
      <c r="C67" s="24" t="s">
        <v>112</v>
      </c>
      <c r="D67" s="78">
        <v>15</v>
      </c>
      <c r="E67" s="94" t="s">
        <v>179</v>
      </c>
      <c r="F67" s="78">
        <v>364.2</v>
      </c>
      <c r="G67" s="51"/>
      <c r="H67" s="52"/>
      <c r="I67" s="40" t="s">
        <v>40</v>
      </c>
      <c r="J67" s="43">
        <f t="shared" si="8"/>
        <v>1</v>
      </c>
      <c r="K67" s="44" t="s">
        <v>41</v>
      </c>
      <c r="L67" s="44" t="s">
        <v>4</v>
      </c>
      <c r="M67" s="74"/>
      <c r="N67" s="41"/>
      <c r="O67" s="41"/>
      <c r="P67" s="46"/>
      <c r="Q67" s="41"/>
      <c r="R67" s="41"/>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9"/>
        <v>5463</v>
      </c>
      <c r="BB67" s="48">
        <f t="shared" si="10"/>
        <v>5463</v>
      </c>
      <c r="BC67" s="37" t="str">
        <f t="shared" si="11"/>
        <v>INR  Five Thousand Four Hundred &amp; Sixty Three  Only</v>
      </c>
      <c r="IA67" s="38">
        <v>50</v>
      </c>
      <c r="IB67" s="77" t="s">
        <v>238</v>
      </c>
      <c r="IC67" s="38" t="s">
        <v>112</v>
      </c>
      <c r="ID67" s="38">
        <v>15</v>
      </c>
      <c r="IE67" s="39" t="s">
        <v>179</v>
      </c>
      <c r="IF67" s="39" t="s">
        <v>44</v>
      </c>
      <c r="IG67" s="39" t="s">
        <v>61</v>
      </c>
      <c r="IH67" s="39">
        <v>10</v>
      </c>
      <c r="II67" s="39" t="s">
        <v>39</v>
      </c>
    </row>
    <row r="68" spans="1:243" s="38" customFormat="1" ht="57" customHeight="1">
      <c r="A68" s="22">
        <v>51</v>
      </c>
      <c r="B68" s="93" t="s">
        <v>170</v>
      </c>
      <c r="C68" s="24" t="s">
        <v>113</v>
      </c>
      <c r="D68" s="78">
        <v>15</v>
      </c>
      <c r="E68" s="94" t="s">
        <v>179</v>
      </c>
      <c r="F68" s="78">
        <v>317.05</v>
      </c>
      <c r="G68" s="51"/>
      <c r="H68" s="52"/>
      <c r="I68" s="40" t="s">
        <v>40</v>
      </c>
      <c r="J68" s="43">
        <f t="shared" si="8"/>
        <v>1</v>
      </c>
      <c r="K68" s="44" t="s">
        <v>41</v>
      </c>
      <c r="L68" s="44" t="s">
        <v>4</v>
      </c>
      <c r="M68" s="74"/>
      <c r="N68" s="41"/>
      <c r="O68" s="41"/>
      <c r="P68" s="46"/>
      <c r="Q68" s="41"/>
      <c r="R68" s="41"/>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9"/>
        <v>4755.75</v>
      </c>
      <c r="BB68" s="48">
        <f t="shared" si="10"/>
        <v>4755.75</v>
      </c>
      <c r="BC68" s="37" t="str">
        <f t="shared" si="11"/>
        <v>INR  Four Thousand Seven Hundred &amp; Fifty Five  and Paise Seventy Five Only</v>
      </c>
      <c r="IA68" s="38">
        <v>51</v>
      </c>
      <c r="IB68" s="77" t="s">
        <v>239</v>
      </c>
      <c r="IC68" s="38" t="s">
        <v>113</v>
      </c>
      <c r="ID68" s="38">
        <v>15</v>
      </c>
      <c r="IE68" s="39" t="s">
        <v>179</v>
      </c>
      <c r="IF68" s="39" t="s">
        <v>44</v>
      </c>
      <c r="IG68" s="39" t="s">
        <v>61</v>
      </c>
      <c r="IH68" s="39">
        <v>10</v>
      </c>
      <c r="II68" s="39" t="s">
        <v>39</v>
      </c>
    </row>
    <row r="69" spans="1:243" s="38" customFormat="1" ht="57" customHeight="1">
      <c r="A69" s="22">
        <v>52</v>
      </c>
      <c r="B69" s="93" t="s">
        <v>171</v>
      </c>
      <c r="C69" s="24" t="s">
        <v>114</v>
      </c>
      <c r="D69" s="78">
        <v>15</v>
      </c>
      <c r="E69" s="94" t="s">
        <v>179</v>
      </c>
      <c r="F69" s="78">
        <v>817</v>
      </c>
      <c r="G69" s="51"/>
      <c r="H69" s="52"/>
      <c r="I69" s="40" t="s">
        <v>40</v>
      </c>
      <c r="J69" s="43">
        <f t="shared" si="8"/>
        <v>1</v>
      </c>
      <c r="K69" s="44" t="s">
        <v>41</v>
      </c>
      <c r="L69" s="44" t="s">
        <v>4</v>
      </c>
      <c r="M69" s="74"/>
      <c r="N69" s="41"/>
      <c r="O69" s="41"/>
      <c r="P69" s="46"/>
      <c r="Q69" s="41"/>
      <c r="R69" s="41"/>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9"/>
        <v>12255</v>
      </c>
      <c r="BB69" s="48">
        <f t="shared" si="10"/>
        <v>12255</v>
      </c>
      <c r="BC69" s="37" t="str">
        <f t="shared" si="11"/>
        <v>INR  Twelve Thousand Two Hundred &amp; Fifty Five  Only</v>
      </c>
      <c r="IA69" s="38">
        <v>52</v>
      </c>
      <c r="IB69" s="77" t="s">
        <v>240</v>
      </c>
      <c r="IC69" s="38" t="s">
        <v>114</v>
      </c>
      <c r="ID69" s="38">
        <v>15</v>
      </c>
      <c r="IE69" s="39" t="s">
        <v>179</v>
      </c>
      <c r="IF69" s="39" t="s">
        <v>44</v>
      </c>
      <c r="IG69" s="39" t="s">
        <v>61</v>
      </c>
      <c r="IH69" s="39">
        <v>10</v>
      </c>
      <c r="II69" s="39" t="s">
        <v>39</v>
      </c>
    </row>
    <row r="70" spans="1:243" s="38" customFormat="1" ht="154.5" customHeight="1">
      <c r="A70" s="22">
        <v>53</v>
      </c>
      <c r="B70" s="93" t="s">
        <v>172</v>
      </c>
      <c r="C70" s="24" t="s">
        <v>115</v>
      </c>
      <c r="D70" s="78">
        <v>4</v>
      </c>
      <c r="E70" s="94" t="s">
        <v>39</v>
      </c>
      <c r="F70" s="78">
        <v>6061.95</v>
      </c>
      <c r="G70" s="51"/>
      <c r="H70" s="52"/>
      <c r="I70" s="40" t="s">
        <v>40</v>
      </c>
      <c r="J70" s="43">
        <f t="shared" si="8"/>
        <v>1</v>
      </c>
      <c r="K70" s="44" t="s">
        <v>41</v>
      </c>
      <c r="L70" s="44" t="s">
        <v>4</v>
      </c>
      <c r="M70" s="74"/>
      <c r="N70" s="41"/>
      <c r="O70" s="41"/>
      <c r="P70" s="46"/>
      <c r="Q70" s="41"/>
      <c r="R70" s="41"/>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total_amount_ba($B$2,$D$2,D70,F70,J70,K70,M70)</f>
        <v>24247.8</v>
      </c>
      <c r="BB70" s="48">
        <f>BA70+SUM(N70:AZ70)</f>
        <v>24247.8</v>
      </c>
      <c r="BC70" s="37" t="str">
        <f>SpellNumber(L70,BB70)</f>
        <v>INR  Twenty Four Thousand Two Hundred &amp; Forty Seven  and Paise Eighty Only</v>
      </c>
      <c r="IA70" s="38">
        <v>53</v>
      </c>
      <c r="IB70" s="77" t="s">
        <v>241</v>
      </c>
      <c r="IC70" s="38" t="s">
        <v>115</v>
      </c>
      <c r="ID70" s="38">
        <v>4</v>
      </c>
      <c r="IE70" s="39" t="s">
        <v>39</v>
      </c>
      <c r="IF70" s="39" t="s">
        <v>44</v>
      </c>
      <c r="IG70" s="39" t="s">
        <v>61</v>
      </c>
      <c r="IH70" s="39">
        <v>10</v>
      </c>
      <c r="II70" s="39" t="s">
        <v>39</v>
      </c>
    </row>
    <row r="71" spans="1:243" s="38" customFormat="1" ht="57" customHeight="1">
      <c r="A71" s="22">
        <v>54</v>
      </c>
      <c r="B71" s="93" t="s">
        <v>173</v>
      </c>
      <c r="C71" s="24" t="s">
        <v>116</v>
      </c>
      <c r="D71" s="78">
        <v>1</v>
      </c>
      <c r="E71" s="94" t="s">
        <v>39</v>
      </c>
      <c r="F71" s="78">
        <v>6913.9</v>
      </c>
      <c r="G71" s="51"/>
      <c r="H71" s="52"/>
      <c r="I71" s="40" t="s">
        <v>40</v>
      </c>
      <c r="J71" s="43">
        <f t="shared" si="8"/>
        <v>1</v>
      </c>
      <c r="K71" s="44" t="s">
        <v>41</v>
      </c>
      <c r="L71" s="44" t="s">
        <v>4</v>
      </c>
      <c r="M71" s="74"/>
      <c r="N71" s="41"/>
      <c r="O71" s="41"/>
      <c r="P71" s="46"/>
      <c r="Q71" s="41"/>
      <c r="R71" s="41"/>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total_amount_ba($B$2,$D$2,D71,F71,J71,K71,M71)</f>
        <v>6913.9</v>
      </c>
      <c r="BB71" s="48">
        <f>BA71+SUM(N71:AZ71)</f>
        <v>6913.9</v>
      </c>
      <c r="BC71" s="37" t="str">
        <f>SpellNumber(L71,BB71)</f>
        <v>INR  Six Thousand Nine Hundred &amp; Thirteen  and Paise Ninety Only</v>
      </c>
      <c r="IA71" s="38">
        <v>54</v>
      </c>
      <c r="IB71" s="77" t="s">
        <v>242</v>
      </c>
      <c r="IC71" s="38" t="s">
        <v>116</v>
      </c>
      <c r="ID71" s="38">
        <v>1</v>
      </c>
      <c r="IE71" s="39" t="s">
        <v>39</v>
      </c>
      <c r="IF71" s="39" t="s">
        <v>44</v>
      </c>
      <c r="IG71" s="39" t="s">
        <v>61</v>
      </c>
      <c r="IH71" s="39">
        <v>10</v>
      </c>
      <c r="II71" s="39" t="s">
        <v>39</v>
      </c>
    </row>
    <row r="72" spans="1:243" s="38" customFormat="1" ht="57" customHeight="1">
      <c r="A72" s="22">
        <v>55</v>
      </c>
      <c r="B72" s="93" t="s">
        <v>174</v>
      </c>
      <c r="C72" s="24" t="s">
        <v>117</v>
      </c>
      <c r="D72" s="78">
        <v>1</v>
      </c>
      <c r="E72" s="94" t="s">
        <v>39</v>
      </c>
      <c r="F72" s="78">
        <v>16868.15</v>
      </c>
      <c r="G72" s="51"/>
      <c r="H72" s="52"/>
      <c r="I72" s="40" t="s">
        <v>40</v>
      </c>
      <c r="J72" s="43">
        <f t="shared" si="8"/>
        <v>1</v>
      </c>
      <c r="K72" s="44" t="s">
        <v>41</v>
      </c>
      <c r="L72" s="44" t="s">
        <v>4</v>
      </c>
      <c r="M72" s="74"/>
      <c r="N72" s="41"/>
      <c r="O72" s="41"/>
      <c r="P72" s="46"/>
      <c r="Q72" s="41"/>
      <c r="R72" s="41"/>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total_amount_ba($B$2,$D$2,D72,F72,J72,K72,M72)</f>
        <v>16868.15</v>
      </c>
      <c r="BB72" s="48">
        <f>BA72+SUM(N72:AZ72)</f>
        <v>16868.15</v>
      </c>
      <c r="BC72" s="37" t="str">
        <f>SpellNumber(L72,BB72)</f>
        <v>INR  Sixteen Thousand Eight Hundred &amp; Sixty Eight  and Paise Fifteen Only</v>
      </c>
      <c r="IA72" s="38">
        <v>55</v>
      </c>
      <c r="IB72" s="77" t="s">
        <v>243</v>
      </c>
      <c r="IC72" s="38" t="s">
        <v>117</v>
      </c>
      <c r="ID72" s="38">
        <v>1</v>
      </c>
      <c r="IE72" s="39" t="s">
        <v>39</v>
      </c>
      <c r="IF72" s="39" t="s">
        <v>44</v>
      </c>
      <c r="IG72" s="39" t="s">
        <v>61</v>
      </c>
      <c r="IH72" s="39">
        <v>10</v>
      </c>
      <c r="II72" s="39" t="s">
        <v>39</v>
      </c>
    </row>
    <row r="73" spans="1:243" s="38" customFormat="1" ht="57" customHeight="1">
      <c r="A73" s="22">
        <v>56</v>
      </c>
      <c r="B73" s="79" t="s">
        <v>175</v>
      </c>
      <c r="C73" s="24" t="s">
        <v>118</v>
      </c>
      <c r="D73" s="78">
        <v>4</v>
      </c>
      <c r="E73" s="92" t="s">
        <v>176</v>
      </c>
      <c r="F73" s="78">
        <v>138.85</v>
      </c>
      <c r="G73" s="51"/>
      <c r="H73" s="52"/>
      <c r="I73" s="40" t="s">
        <v>40</v>
      </c>
      <c r="J73" s="43">
        <f t="shared" si="8"/>
        <v>1</v>
      </c>
      <c r="K73" s="44" t="s">
        <v>41</v>
      </c>
      <c r="L73" s="44" t="s">
        <v>4</v>
      </c>
      <c r="M73" s="74"/>
      <c r="N73" s="41"/>
      <c r="O73" s="41"/>
      <c r="P73" s="46"/>
      <c r="Q73" s="41"/>
      <c r="R73" s="41"/>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f>total_amount_ba($B$2,$D$2,D73,F73,J73,K73,M73)</f>
        <v>555.4</v>
      </c>
      <c r="BB73" s="48">
        <f>BA73+SUM(N73:AZ73)</f>
        <v>555.4</v>
      </c>
      <c r="BC73" s="37" t="str">
        <f>SpellNumber(L73,BB73)</f>
        <v>INR  Five Hundred &amp; Fifty Five  and Paise Forty Only</v>
      </c>
      <c r="IA73" s="38">
        <v>56</v>
      </c>
      <c r="IB73" s="77" t="s">
        <v>244</v>
      </c>
      <c r="IC73" s="38" t="s">
        <v>118</v>
      </c>
      <c r="ID73" s="38">
        <v>4</v>
      </c>
      <c r="IE73" s="39" t="s">
        <v>176</v>
      </c>
      <c r="IF73" s="39" t="s">
        <v>44</v>
      </c>
      <c r="IG73" s="39" t="s">
        <v>61</v>
      </c>
      <c r="IH73" s="39">
        <v>10</v>
      </c>
      <c r="II73" s="39" t="s">
        <v>39</v>
      </c>
    </row>
    <row r="74" spans="1:243" s="38" customFormat="1" ht="48" customHeight="1">
      <c r="A74" s="53" t="s">
        <v>80</v>
      </c>
      <c r="B74" s="54"/>
      <c r="C74" s="55"/>
      <c r="D74" s="56"/>
      <c r="E74" s="56"/>
      <c r="F74" s="56"/>
      <c r="G74" s="56"/>
      <c r="H74" s="57"/>
      <c r="I74" s="57"/>
      <c r="J74" s="57"/>
      <c r="K74" s="57"/>
      <c r="L74" s="58"/>
      <c r="BA74" s="59">
        <f>SUM(BA13:BA73)</f>
        <v>869872.85</v>
      </c>
      <c r="BB74" s="60">
        <f>SUM(BB13:BB73)</f>
        <v>869872.85</v>
      </c>
      <c r="BC74" s="37" t="str">
        <f>SpellNumber($E$2,BB74)</f>
        <v>INR  Eight Lakh Sixty Nine Thousand Eight Hundred &amp; Seventy Two  and Paise Eighty Five Only</v>
      </c>
      <c r="IE74" s="39">
        <v>4</v>
      </c>
      <c r="IF74" s="39" t="s">
        <v>44</v>
      </c>
      <c r="IG74" s="39" t="s">
        <v>61</v>
      </c>
      <c r="IH74" s="39">
        <v>10</v>
      </c>
      <c r="II74" s="39" t="s">
        <v>39</v>
      </c>
    </row>
    <row r="75" spans="1:243" s="69" customFormat="1" ht="18">
      <c r="A75" s="54" t="s">
        <v>81</v>
      </c>
      <c r="B75" s="61"/>
      <c r="C75" s="62"/>
      <c r="D75" s="63"/>
      <c r="E75" s="75" t="s">
        <v>63</v>
      </c>
      <c r="F75" s="76"/>
      <c r="G75" s="64"/>
      <c r="H75" s="65"/>
      <c r="I75" s="65"/>
      <c r="J75" s="65"/>
      <c r="K75" s="66"/>
      <c r="L75" s="67"/>
      <c r="M75" s="68"/>
      <c r="O75" s="38"/>
      <c r="P75" s="38"/>
      <c r="Q75" s="38"/>
      <c r="R75" s="38"/>
      <c r="S75" s="38"/>
      <c r="BA75" s="70">
        <f>IF(ISBLANK(F75),0,IF(E75="Excess (+)",ROUND(BA74+(BA74*F75),2),IF(E75="Less (-)",ROUND(BA74+(BA74*F75*(-1)),2),IF(E75="At Par",BA74,0))))</f>
        <v>0</v>
      </c>
      <c r="BB75" s="71">
        <f>ROUND(BA75,0)</f>
        <v>0</v>
      </c>
      <c r="BC75" s="37" t="str">
        <f>SpellNumber($E$2,BB75)</f>
        <v>INR Zero Only</v>
      </c>
      <c r="IE75" s="72"/>
      <c r="IF75" s="72"/>
      <c r="IG75" s="72"/>
      <c r="IH75" s="72"/>
      <c r="II75" s="72"/>
    </row>
    <row r="76" spans="1:243" s="69" customFormat="1" ht="18">
      <c r="A76" s="53" t="s">
        <v>82</v>
      </c>
      <c r="B76" s="53"/>
      <c r="C76" s="82" t="str">
        <f>SpellNumber($E$2,BB75)</f>
        <v>INR Zero Only</v>
      </c>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IE76" s="72"/>
      <c r="IF76" s="72"/>
      <c r="IG76" s="72"/>
      <c r="IH76" s="72"/>
      <c r="II76" s="72"/>
    </row>
  </sheetData>
  <sheetProtection password="EEC8" sheet="1"/>
  <mergeCells count="8">
    <mergeCell ref="A9:BC9"/>
    <mergeCell ref="C76:BC76"/>
    <mergeCell ref="A1:L1"/>
    <mergeCell ref="A4:BC4"/>
    <mergeCell ref="A5:BC5"/>
    <mergeCell ref="A6:BC6"/>
    <mergeCell ref="A7:BC7"/>
    <mergeCell ref="B8:BC8"/>
  </mergeCells>
  <dataValidations count="21">
    <dataValidation type="list" allowBlank="1" showErrorMessage="1" sqref="E75">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5">
      <formula1>0</formula1>
      <formula2>99.9</formula2>
    </dataValidation>
    <dataValidation allowBlank="1" showInputMessage="1" showErrorMessage="1" promptTitle="Item Description" prompt="Please enter Item Description in text" sqref="B18:B22 B26">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5 G26:G73">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5">
      <formula1>IF(E75="Select",-1,IF(E75="At Par",0,0))</formula1>
      <formula2>IF(E75="Select",-1,IF(E75="At Par",0,0.99))</formula2>
    </dataValidation>
    <dataValidation type="decimal" allowBlank="1" showInputMessage="1" showErrorMessage="1" promptTitle="Rate Entry" prompt="Please enter the Rate in Rupees for this item. " errorTitle="Invaid Entry" error="Only Numeric Values are allowed. " sqref="H26:H7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73">
      <formula1>0</formula1>
      <formula2>999999999999999</formula2>
    </dataValidation>
    <dataValidation type="list" allowBlank="1" showErrorMessage="1" sqref="K13:K73">
      <formula1>"Partial Conversion,Full Conversion"</formula1>
      <formula2>0</formula2>
    </dataValidation>
    <dataValidation allowBlank="1" showInputMessage="1" showErrorMessage="1" promptTitle="Addition / Deduction" prompt="Please Choose the correct One" sqref="J13:J73">
      <formula1>0</formula1>
      <formula2>0</formula2>
    </dataValidation>
    <dataValidation type="list" showErrorMessage="1" sqref="I13:I73">
      <formula1>"Excess(+),Less(-)"</formula1>
      <formula2>0</formula2>
    </dataValidation>
    <dataValidation allowBlank="1" showInputMessage="1" showErrorMessage="1" promptTitle="Itemcode/Make" prompt="Please enter text" sqref="C13:C7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7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3">
      <formula1>0</formula1>
      <formula2>999999999999999</formula2>
    </dataValidation>
    <dataValidation allowBlank="1" showInputMessage="1" showErrorMessage="1" promptTitle="Units" prompt="Please enter Units in text" sqref="E13:E73">
      <formula1>0</formula1>
      <formula2>0</formula2>
    </dataValidation>
    <dataValidation type="decimal" allowBlank="1" showInputMessage="1" showErrorMessage="1" promptTitle="Quantity" prompt="Please enter the Quantity for this item. " errorTitle="Invalid Entry" error="Only Numeric Values are allowed. " sqref="D13:D73 F13:F73">
      <formula1>0</formula1>
      <formula2>999999999999999</formula2>
    </dataValidation>
    <dataValidation type="list" allowBlank="1" showInputMessage="1" showErrorMessage="1" sqref="L71 L13 L14 L15 L16 L17 L18 L19 L20 L21 L22 L23 L24 L25 L26 L27 L28 L29 L30 L31 L32 L33 L34 L35 L36 L37 L38 L39 L40 L41 L42 L43 L44 L45 L46 L47 L48 L49 L50 L51 L52 L53 L54 L55 L56 L57 L58 L59 L60 L61 L62 L63 L64 L65 L66 L67 L68 L69 L70 L73 L72">
      <formula1>"INR"</formula1>
    </dataValidation>
    <dataValidation type="decimal" allowBlank="1" showErrorMessage="1" errorTitle="Invalid Entry" error="Only Numeric Values are allowed. " sqref="A13:A73">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7" t="s">
        <v>62</v>
      </c>
      <c r="F6" s="87"/>
      <c r="G6" s="87"/>
      <c r="H6" s="87"/>
      <c r="I6" s="87"/>
      <c r="J6" s="87"/>
      <c r="K6" s="87"/>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2023-07-31T13:00:47Z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