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2"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'BoQ1'!$A$1:$BC$39</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<sst xmlns="http://schemas.openxmlformats.org/spreadsheetml/2006/main" count="380" uniqueCount="134">
  <si>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</si>
  <si>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</si>
  <si>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</si>
  <si>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</si>
  <si>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</si>
  <si>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</si>
  <si>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</si>
  <si>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</si>
  <si>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</si>
  <si>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</si>
  <si>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</si>
  <si>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</si>
  <si>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</si>
  <si>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</si>
  <si>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</si>
  <si>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</si>
  <si>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</si>
  <si>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</si>
  <si>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</si>
  <si>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</si>
  <si>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</si>
  <si>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</si>
  <si>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</si>
  <si>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</si>
  <si>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</si>
  <si>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</si>
  <si>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</si>
  <si>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</si>
  <si>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</si>
  <si>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</si>
  <si>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</si>
  <si>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</si>
  <si>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</si>
  <si>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</si>
  <si>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</si>
  <si>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</si>
  <si>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</si>
  <si>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</si>
  <si>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</si>
  <si>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</si>
  <si>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</si>
  <si>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Full Conversion</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</si>
  <si>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</si>
  <si>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</si>
  <si>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</si>
  <si>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</si>
  <si>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</si>
  <si>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</si>
  <si>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</si>
  <si>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</si>
  <si>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</si>
  <si>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</si>
  <si>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</si>
  <si>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</si>
  <si>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</si>
  <si>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</si>
  <si>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</si>
  <si>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</si>
  <si>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BI01010001010000000000000515BI0100001125</t>
  </si>
  <si>
    <t>BI01010001010000000000000515BI0100001126</t>
  </si>
  <si>
    <t>BI01010001010000000000000515BI0100001127</t>
  </si>
  <si>
    <t>BI01010001010000000000000515BI0100001128</t>
  </si>
  <si>
    <t>BI01010001010000000000000515BI0100001129</t>
  </si>
  <si>
    <t>item5</t>
  </si>
  <si>
    <t>Please Enable Macros to View BoQ information</t>
  </si>
  <si>
    <t>Select</t>
  </si>
  <si>
    <t>Name of the Bidder/ Bidding Firm / Company :</t>
  </si>
  <si>
    <r>
      <t xml:space="preserve">Estimated Rate
 in
</t>
    </r>
    <r>
      <rPr>
        <b/>
        <sz val="11"/>
        <color indexed="10"/>
        <rFont val="Arial"/>
        <family val="2"/>
      </rPr>
      <t>Rs.      P</t>
    </r>
  </si>
  <si>
    <t>sqm</t>
  </si>
  <si>
    <t>Tender Inviting Authority: Superinteding Engineer, Institute Works Department, IIT(BHU), Varanasi</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</si>
  <si>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</si>
  <si>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</si>
  <si>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</si>
  <si>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</si>
  <si>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</si>
  <si>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</si>
  <si>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r>
      <t xml:space="preserve">TOTAL AMOUNT  With Taxes
           in
     </t>
    </r>
    <r>
      <rPr>
        <b/>
        <sz val="11"/>
        <color indexed="10"/>
        <rFont val="Arial"/>
        <family val="2"/>
      </rPr>
      <t xml:space="preserve"> Rs.      P</t>
    </r>
  </si>
  <si>
    <t>BI01010001010000000000000515BI0100001124</t>
  </si>
  <si>
    <t>xx</t>
  </si>
  <si>
    <t>Total in Figures</t>
  </si>
  <si>
    <t>Quoted Rate in Figures</t>
  </si>
  <si>
    <t>Quoted Rate in Words</t>
  </si>
  <si>
    <r>
      <t xml:space="preserve">Providing and fixing soil, waste and vent pipes :  100 mm dia. Centrifugally cast (spun) iron socket &amp; spigot (S &amp;S) pipe as per IS :3989 </t>
    </r>
    <r>
      <rPr>
        <b/>
        <sz val="10"/>
        <rFont val="Times New Roman"/>
        <family val="1"/>
      </rPr>
      <t>(17.35.1.2)</t>
    </r>
  </si>
  <si>
    <r>
      <t xml:space="preserve">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 </t>
    </r>
    <r>
      <rPr>
        <b/>
        <sz val="10"/>
        <rFont val="Times New Roman"/>
        <family val="1"/>
      </rPr>
      <t>(8.31)</t>
    </r>
  </si>
  <si>
    <r>
      <t xml:space="preserve">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 </t>
    </r>
    <r>
      <rPr>
        <b/>
        <sz val="10"/>
        <rFont val="Times New Roman"/>
        <family val="1"/>
      </rPr>
      <t>(11.37)</t>
    </r>
  </si>
  <si>
    <r>
      <t xml:space="preserve">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 </t>
    </r>
    <r>
      <rPr>
        <b/>
        <sz val="10"/>
        <rFont val="Times New Roman"/>
        <family val="1"/>
      </rPr>
      <t>(15.60)</t>
    </r>
  </si>
  <si>
    <t>cum</t>
  </si>
  <si>
    <t>Contract No:   IIT(BHU)/IWD/</t>
  </si>
  <si>
    <t xml:space="preserve">Nos. </t>
  </si>
  <si>
    <t>metre</t>
  </si>
  <si>
    <t>Providing and applying white cement based putty of average thickness 1mm, of approved brand and manufacturer, over the plastered wall surface to prepare the surface even and smooth complete. (13.80)</t>
  </si>
  <si>
    <t>Providing and fixing soil, waste and vent pipes :  100 mm dia. Centrifugally cast (spun) iron socket &amp; spigot (S &amp;S) pipe as per IS :3989 (17.35.1.2)</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</si>
  <si>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 (8.31)</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</si>
  <si>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 (11.37)</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</si>
  <si>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 (15.60)</t>
  </si>
  <si>
    <r>
      <t xml:space="preserve">Demolishing cement concrete manually/ by mechanical means including disposal of material within 50 metres lead as per direction of Engineer - in - charge. Nominal concrete 1:3:6 or richer mix (i/c equivalent design mix) </t>
    </r>
    <r>
      <rPr>
        <b/>
        <sz val="10"/>
        <rFont val="Times New Roman"/>
        <family val="1"/>
      </rPr>
      <t>(15.2.1)</t>
    </r>
  </si>
  <si>
    <r>
      <t xml:space="preserve">Demolishing brick work manually / by mechanical means including stacking of serviceable material and disposal of unserviceable material within 50 metres lead as per direction of Engineer-in-charge:    In cement mortar  </t>
    </r>
    <r>
      <rPr>
        <b/>
        <sz val="10"/>
        <rFont val="Times New Roman"/>
        <family val="1"/>
      </rPr>
      <t>(15.7.4)</t>
    </r>
    <r>
      <rPr>
        <sz val="10"/>
        <rFont val="Times New Roman"/>
        <family val="1"/>
      </rPr>
      <t xml:space="preserve">                                               </t>
    </r>
  </si>
  <si>
    <r>
      <t xml:space="preserve">Dismantling tile work in floors and roofs laid in cement mortar including stacking material within 50 metres lead. For thickness of tiles 10 mm to 25 mm </t>
    </r>
    <r>
      <rPr>
        <b/>
        <sz val="10"/>
        <rFont val="Times New Roman"/>
        <family val="1"/>
      </rPr>
      <t>(15.23.1)</t>
    </r>
  </si>
  <si>
    <r>
      <t xml:space="preserve">Providing and laying in position cement concrete of specified grade excluding the cost of centering and shuttering - All work upto plinth level  1:2:4 (1 Cement : 2 coarse sand : 4 graded stone  aggregate 20 mm nominal size)  </t>
    </r>
    <r>
      <rPr>
        <b/>
        <sz val="10"/>
        <rFont val="Times New Roman"/>
        <family val="1"/>
      </rPr>
      <t>(4.1.3)</t>
    </r>
  </si>
  <si>
    <r>
      <t xml:space="preserve">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 (zone-III) : 3 graded stone aggregate 20 mm nominal size). </t>
    </r>
    <r>
      <rPr>
        <b/>
        <sz val="10"/>
        <rFont val="Times New Roman"/>
        <family val="1"/>
      </rPr>
      <t>(5.3)</t>
    </r>
  </si>
  <si>
    <r>
      <t xml:space="preserve">Centering and shuttering including strutting, propping etc. and  removal of form for: Lintels, beams, plinth beams, girders, bressumers and cantilevers. </t>
    </r>
    <r>
      <rPr>
        <b/>
        <sz val="10"/>
        <rFont val="Times New Roman"/>
        <family val="1"/>
      </rPr>
      <t>(5.9.5)</t>
    </r>
  </si>
  <si>
    <r>
      <t xml:space="preserve">12 mm cement plaster of mix : 1:6 (1 cement: 6 coarse sand) </t>
    </r>
    <r>
      <rPr>
        <b/>
        <sz val="10"/>
        <rFont val="Times New Roman"/>
        <family val="1"/>
      </rPr>
      <t xml:space="preserve">(13.4.2)  </t>
    </r>
    <r>
      <rPr>
        <sz val="10"/>
        <rFont val="Times New Roman"/>
        <family val="1"/>
      </rPr>
      <t xml:space="preserve">                                  </t>
    </r>
  </si>
  <si>
    <r>
      <t xml:space="preserve">15 mm cement plaster on rough side of single or half brick wall  of mix :  1:6 (1 cement: 6 coarse sand) </t>
    </r>
    <r>
      <rPr>
        <b/>
        <sz val="10"/>
        <rFont val="Times New Roman"/>
        <family val="1"/>
      </rPr>
      <t>(13.5.2)</t>
    </r>
  </si>
  <si>
    <r>
      <t xml:space="preserve">Providing lead caulked joints to sand cast iron/centrifugally cast (spun) iron pipes and fittings of diameter:  100 mm  </t>
    </r>
    <r>
      <rPr>
        <b/>
        <sz val="10"/>
        <rFont val="Times New Roman"/>
        <family val="1"/>
      </rPr>
      <t>(17.58.1)</t>
    </r>
  </si>
  <si>
    <r>
      <t xml:space="preserve">Providing and fixing bend of required degree with access door, insertion rubber washer 3 mm thick, bolts and nuts complete. 100 mm Sand cast iron S&amp;S as per IS:- 3989 </t>
    </r>
    <r>
      <rPr>
        <b/>
        <sz val="10"/>
        <rFont val="Times New Roman"/>
        <family val="1"/>
      </rPr>
      <t>(17.38.1.2)</t>
    </r>
  </si>
  <si>
    <r>
      <t xml:space="preserve">Providing and fixing plain bend of required degree. 100 mm Sand cast iron S&amp;S as per IS: - 3989 </t>
    </r>
    <r>
      <rPr>
        <b/>
        <sz val="10"/>
        <rFont val="Times New Roman"/>
        <family val="1"/>
      </rPr>
      <t>(17.39.1.2)</t>
    </r>
  </si>
  <si>
    <r>
      <t xml:space="preserve">Providing and fixing C.P. brass stop cock (concealed)  of standard design  and of approved make conforming to IS:8931a) 15 mm nominal bore </t>
    </r>
    <r>
      <rPr>
        <b/>
        <sz val="10"/>
        <rFont val="Times New Roman"/>
        <family val="1"/>
      </rPr>
      <t>(18.52.1)</t>
    </r>
  </si>
  <si>
    <r>
      <t>Removing dry or oil bound distemper, water proofing cement paint and the like by scrapping, sand papering and preparing the surface smooth including necessary repairs to scratches etc. complete.</t>
    </r>
    <r>
      <rPr>
        <b/>
        <sz val="10"/>
        <rFont val="Times New Roman"/>
        <family val="1"/>
      </rPr>
      <t xml:space="preserve"> (13.91)</t>
    </r>
  </si>
  <si>
    <r>
      <t>Providing and applying white cement based putty of average thickness 1mm, of approved brand and manufacturer, over the plastered wall surface to prepare the surface even and smooth complete.</t>
    </r>
    <r>
      <rPr>
        <b/>
        <sz val="10"/>
        <rFont val="Times New Roman"/>
        <family val="1"/>
      </rPr>
      <t xml:space="preserve"> (13.80)</t>
    </r>
  </si>
  <si>
    <r>
      <t xml:space="preserve">Finishing walls with Acrylic Smooth exterior paint of required shade : New work (Two or more coat applied @ 1.67 ltr/10 sqm over and including priming coat of exterior primer applied @ 2.20 kg/10 sqm) </t>
    </r>
    <r>
      <rPr>
        <b/>
        <sz val="10"/>
        <rFont val="Times New Roman"/>
        <family val="1"/>
      </rPr>
      <t>(13.46.1)</t>
    </r>
  </si>
  <si>
    <r>
      <t>Providing and laying water proofing treatment to vertical and horizontal surfaces of depressed portions of W.C., kitchen and the like consisting of:
(i) Ist course of applying cement slurry @ 4.4 kg/sqm mixed with water proofing compound conforming to IS 2645 in recommended proportions including rounding off junction of vertical and horizontal surface.
(ii) IInd course of 20 mm cement plaster 1:3 (1 cement : 3 coarse sand) mixed with water proofing compound in recommended proportion including rounding off junction of vertical and horizontal surface.
(iii) IIIrd course of applying blown or residual bitumen applied hot at 1.7 kg. per sqm of area.
(iv) IVth course of 400 micron thick PVC sheet. (Overlaps at joints of PVC sheet should be 100 mm wide and pasted to each other with bitumen @ 1.7 kg/sqm).</t>
    </r>
    <r>
      <rPr>
        <b/>
        <sz val="10"/>
        <rFont val="Times New Roman"/>
        <family val="1"/>
      </rPr>
      <t>(22.3)</t>
    </r>
  </si>
  <si>
    <r>
      <t xml:space="preserve">Providing &amp; Applying polymer modified, flexible cementatious negative side waterproofing coating with elastic waterproofing polymers on interior wall plaster surface in three coats @14.35 kg /10 sqm. one coat of self priming of cementatious waterproofing polymer(dilution with water in the ratio of 1:1) and two coats of cementatious waterproofing polymer (dilution with water in the ratio of 3:1 ) after scrapping and properly cleaning the surface to remove pre-existing paint film &amp; loose particles till plaster is visible, complete in all respect as per the direction of Engineer-in-Charge. </t>
    </r>
    <r>
      <rPr>
        <b/>
        <sz val="10"/>
        <rFont val="Times New Roman"/>
        <family val="1"/>
      </rPr>
      <t>(22.23A)</t>
    </r>
  </si>
  <si>
    <r>
      <t xml:space="preserve">Grouting the joints of flooring tiles having joints of 3 mm width, using epoxy grout mix of 0.70 kg of organic coated filler of desired shade (0.10 kg of hardener and 0.20 kg of resin per kg), including filling / grouting and finishing complete as per direction of Engineer-in-charge. </t>
    </r>
    <r>
      <rPr>
        <b/>
        <sz val="10"/>
        <rFont val="Times New Roman"/>
        <family val="1"/>
      </rPr>
      <t>(11.48.1)</t>
    </r>
  </si>
  <si>
    <t xml:space="preserve">cum         </t>
  </si>
  <si>
    <r>
      <t xml:space="preserve">Distempering with oil bound washable distemper of approved brand and manufacture to give an even shade                      
New work (two or more coats) over and including water thinnable priming coat with cement primer  </t>
    </r>
    <r>
      <rPr>
        <b/>
        <sz val="10"/>
        <rFont val="Times New Roman"/>
        <family val="1"/>
      </rPr>
      <t>(13.41.1)</t>
    </r>
  </si>
  <si>
    <t>Name of Work:  Making of water cooler platform with water proofing work in block A, B, C and D in Aryabhata Hostel, IIT (BHU)</t>
  </si>
  <si>
    <t>Demolishing cement concrete manually/ by mechanical means including disposal of material within 50 metres lead as per direction of Engineer - in - charge. Nominal concrete 1:3:6 or richer mix (i/c equivalent design mix) (15.2.1)</t>
  </si>
  <si>
    <t xml:space="preserve">Demolishing brick work manually / by mechanical means including stacking of serviceable material and disposal of unserviceable material within 50 metres lead as per direction of Engineer-in-charge:    In cement mortar  (15.7.4)                                               </t>
  </si>
  <si>
    <t>Dismantling tile work in floors and roofs laid in cement mortar including stacking material within 50 metres lead. For thickness of tiles 10 mm to 25 mm (15.23.1)</t>
  </si>
  <si>
    <t>Providing and laying in position cement concrete of specified grade excluding the cost of centering and shuttering - All work upto plinth level  1:2:4 (1 Cement : 2 coarse sand : 4 graded stone  aggregate 20 mm nominal size)  (4.1.3)</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</si>
  <si>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 (zone-III) : 3 graded stone aggregate 20 mm nominal size). (5.3)</t>
  </si>
  <si>
    <t>Centering and shuttering including strutting, propping etc. and  removal of form for: Lintels, beams, plinth beams, girders, bressumers and cantilevers. (5.9.5)</t>
  </si>
  <si>
    <t xml:space="preserve">12 mm cement plaster of mix : 1:6 (1 cement: 6 coarse sand) (13.4.2)                                    </t>
  </si>
  <si>
    <t>15 mm cement plaster on rough side of single or half brick wall  of mix :  1:6 (1 cement: 6 coarse sand) (13.5.2)</t>
  </si>
  <si>
    <t>Providing lead caulked joints to sand cast iron/centrifugally cast (spun) iron pipes and fittings of diameter:  100 mm  (17.58.1)</t>
  </si>
  <si>
    <t>Providing and fixing bend of required degree with access door, insertion rubber washer 3 mm thick, bolts and nuts complete. 100 mm Sand cast iron S&amp;S as per IS:- 3989 (17.38.1.2)</t>
  </si>
  <si>
    <t>Providing and fixing plain bend of required degree. 100 mm Sand cast iron S&amp;S as per IS: - 3989 (17.39.1.2)</t>
  </si>
  <si>
    <t>Providing and fixing C.P. brass stop cock (concealed)  of standard design  and of approved make conforming to IS:8931a) 15 mm nominal bore (18.52.1)</t>
  </si>
  <si>
    <t>Removing dry or oil bound distemper, water proofing cement paint and the like by scrapping, sand papering and preparing the surface smooth including necessary repairs to scratches etc. complete. (13.91)</t>
  </si>
  <si>
    <t>Distempering with oil bound washable distemper of approved brand and manufacture to give an even shade                      
New work (two or more coats) over and including water thinnable priming coat with cement primer  (13.41.1)</t>
  </si>
  <si>
    <t>Finishing walls with Acrylic Smooth exterior paint of required shade : New work (Two or more coat applied @ 1.67 ltr/10 sqm over and including priming coat of exterior primer applied @ 2.20 kg/10 sqm) (13.46.1)</t>
  </si>
  <si>
    <t>Providing and laying water proofing treatment to vertical and horizontal surfaces of depressed portions of W.C., kitchen and the like consisting of:
(i) Ist course of applying cement slurry @ 4.4 kg/sqm mixed with water proofing compound conforming to IS 2645 in recommended proportions including rounding off junction of vertical and horizontal surface.
(ii) IInd course of 20 mm cement plaster 1:3 (1 cement : 3 coarse sand) mixed with water proofing compound in recommended proportion including rounding off junction of vertical and horizontal surface.
(iii) IIIrd course of applying blown or residual bitumen applied hot at 1.7 kg. per sqm of area.
(iv) IVth course of 400 micron thick PVC sheet. (Overlaps at joints of PVC sheet should be 100 mm wide and pasted to each other with bitumen @ 1.7 kg/sqm).(22.3)</t>
  </si>
  <si>
    <t>Providing &amp; Applying polymer modified, flexible cementatious negative side waterproofing coating with elastic waterproofing polymers on interior wall plaster surface in three coats @14.35 kg /10 sqm. one coat of self priming of cementatious waterproofing polymer(dilution with water in the ratio of 1:1) and two coats of cementatious waterproofing polymer (dilution with water in the ratio of 3:1 ) after scrapping and properly cleaning the surface to remove pre-existing paint film &amp; loose particles till plaster is visible, complete in all respect as per the direction of Engineer-in-Charge. (22.23A)</t>
  </si>
  <si>
    <t>Grouting the joints of flooring tiles having joints of 3 mm width, using epoxy grout mix of 0.70 kg of organic coated filler of desired shade (0.10 kg of hardener and 0.20 kg of resin per kg), including filling / grouting and finishing complete as per direction of Engineer-in-charge. (11.48.1)</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</si>
</sst>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1"/>
      <color indexed="17"/>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0"/>
      <name val="Times New Roman"/>
      <family val="1"/>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2">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6"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7" fillId="0" borderId="13" xfId="59" applyNumberFormat="1" applyFont="1" applyFill="1" applyBorder="1" applyAlignment="1">
      <alignment vertical="top" wrapText="1"/>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6"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7" fillId="0" borderId="13" xfId="56" applyNumberFormat="1" applyFont="1" applyFill="1" applyBorder="1" applyAlignment="1" applyProtection="1">
      <alignment horizontal="right" vertical="top"/>
      <protection/>
    </xf>
    <xf numFmtId="0" fontId="4" fillId="0" borderId="13" xfId="56" applyNumberFormat="1" applyFont="1" applyFill="1" applyBorder="1" applyAlignment="1">
      <alignment vertical="top"/>
      <protection/>
    </xf>
    <xf numFmtId="0" fontId="7" fillId="0" borderId="13" xfId="56" applyNumberFormat="1" applyFont="1" applyFill="1" applyBorder="1" applyAlignment="1" applyProtection="1">
      <alignment horizontal="left" vertical="top"/>
      <protection locked="0"/>
    </xf>
    <xf numFmtId="0" fontId="4" fillId="0" borderId="13" xfId="56" applyNumberFormat="1" applyFont="1" applyFill="1" applyBorder="1" applyAlignment="1" applyProtection="1">
      <alignment vertical="top"/>
      <protection/>
    </xf>
    <xf numFmtId="0" fontId="7" fillId="0" borderId="14" xfId="56" applyNumberFormat="1" applyFont="1" applyFill="1" applyBorder="1" applyAlignment="1" applyProtection="1">
      <alignment horizontal="right" vertical="top"/>
      <protection locked="0"/>
    </xf>
    <xf numFmtId="0" fontId="7" fillId="0" borderId="15" xfId="56" applyNumberFormat="1" applyFont="1" applyFill="1" applyBorder="1" applyAlignment="1" applyProtection="1">
      <alignment horizontal="center" vertical="top" wrapText="1"/>
      <protection locked="0"/>
    </xf>
    <xf numFmtId="0" fontId="7" fillId="0" borderId="13" xfId="56" applyNumberFormat="1" applyFont="1" applyFill="1" applyBorder="1" applyAlignment="1" applyProtection="1">
      <alignment horizontal="center" vertical="top" wrapText="1"/>
      <protection locked="0"/>
    </xf>
    <xf numFmtId="0" fontId="7" fillId="0" borderId="16" xfId="59" applyNumberFormat="1" applyFont="1" applyFill="1" applyBorder="1" applyAlignment="1">
      <alignment horizontal="right" vertical="top"/>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6" applyNumberFormat="1" applyFont="1" applyFill="1" applyBorder="1" applyAlignment="1" applyProtection="1">
      <alignment horizontal="right" vertical="top"/>
      <protection locked="0"/>
    </xf>
    <xf numFmtId="2" fontId="7" fillId="0" borderId="13" xfId="56" applyNumberFormat="1" applyFont="1" applyFill="1" applyBorder="1" applyAlignment="1" applyProtection="1">
      <alignment horizontal="right" vertical="top"/>
      <protection/>
    </xf>
    <xf numFmtId="2" fontId="4" fillId="0" borderId="13" xfId="56" applyNumberFormat="1" applyFont="1" applyFill="1" applyBorder="1" applyAlignment="1">
      <alignment vertical="top"/>
      <protection/>
    </xf>
    <xf numFmtId="2" fontId="7" fillId="0" borderId="13"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center" vertical="top" wrapText="1"/>
      <protection locked="0"/>
    </xf>
    <xf numFmtId="2" fontId="7" fillId="0" borderId="13" xfId="56" applyNumberFormat="1" applyFont="1" applyFill="1" applyBorder="1" applyAlignment="1" applyProtection="1">
      <alignment horizontal="center" vertical="top" wrapText="1"/>
      <protection locked="0"/>
    </xf>
    <xf numFmtId="2" fontId="7" fillId="0" borderId="16" xfId="59" applyNumberFormat="1" applyFont="1" applyFill="1" applyBorder="1" applyAlignment="1">
      <alignment horizontal="right" vertical="top"/>
      <protection/>
    </xf>
    <xf numFmtId="2" fontId="7" fillId="0" borderId="16" xfId="58" applyNumberFormat="1" applyFont="1" applyFill="1" applyBorder="1" applyAlignment="1">
      <alignment horizontal="right" vertical="top"/>
      <protection/>
    </xf>
    <xf numFmtId="2" fontId="15" fillId="0" borderId="13" xfId="56" applyNumberFormat="1" applyFont="1" applyFill="1" applyBorder="1" applyAlignment="1" applyProtection="1">
      <alignment horizontal="center" vertical="top" wrapText="1"/>
      <protection locked="0"/>
    </xf>
    <xf numFmtId="2" fontId="7" fillId="0" borderId="13" xfId="59" applyNumberFormat="1" applyFont="1" applyFill="1" applyBorder="1" applyAlignment="1" applyProtection="1">
      <alignment horizontal="right" vertical="top"/>
      <protection/>
    </xf>
    <xf numFmtId="2" fontId="7" fillId="0" borderId="11" xfId="56" applyNumberFormat="1" applyFont="1" applyFill="1" applyBorder="1" applyAlignment="1" applyProtection="1">
      <alignment horizontal="right" vertical="top"/>
      <protection locked="0"/>
    </xf>
    <xf numFmtId="2" fontId="7" fillId="0" borderId="11" xfId="59" applyNumberFormat="1" applyFont="1" applyFill="1" applyBorder="1" applyAlignment="1" applyProtection="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6"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6" fillId="0" borderId="13" xfId="59" applyNumberFormat="1" applyFont="1" applyFill="1" applyBorder="1" applyAlignment="1">
      <alignment vertical="top"/>
      <protection/>
    </xf>
    <xf numFmtId="2" fontId="16" fillId="0" borderId="19"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7" fillId="0" borderId="12" xfId="56" applyNumberFormat="1" applyFont="1" applyFill="1" applyBorder="1" applyAlignment="1" applyProtection="1">
      <alignment vertical="top"/>
      <protection/>
    </xf>
    <xf numFmtId="0" fontId="18" fillId="0" borderId="11" xfId="59" applyNumberFormat="1" applyFont="1" applyFill="1" applyBorder="1" applyAlignment="1" applyProtection="1">
      <alignment vertical="center" wrapText="1"/>
      <protection locked="0"/>
    </xf>
    <xf numFmtId="0" fontId="17"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8"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1" fillId="0" borderId="13" xfId="59" applyNumberFormat="1" applyFont="1" applyFill="1" applyBorder="1" applyAlignment="1">
      <alignment vertical="top"/>
      <protection/>
    </xf>
    <xf numFmtId="2" fontId="16" fillId="0" borderId="20"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2" fontId="7" fillId="33" borderId="14" xfId="56" applyNumberFormat="1" applyFont="1" applyFill="1" applyBorder="1" applyAlignment="1" applyProtection="1">
      <alignment horizontal="right" vertical="top"/>
      <protection locked="0"/>
    </xf>
    <xf numFmtId="2" fontId="7" fillId="33" borderId="13" xfId="56" applyNumberFormat="1" applyFont="1" applyFill="1" applyBorder="1" applyAlignment="1" applyProtection="1">
      <alignment horizontal="right" vertical="top"/>
      <protection locked="0"/>
    </xf>
    <xf numFmtId="0" fontId="19" fillId="33" borderId="11" xfId="59" applyNumberFormat="1" applyFont="1" applyFill="1" applyBorder="1" applyAlignment="1" applyProtection="1">
      <alignment vertical="center" wrapText="1"/>
      <protection locked="0"/>
    </xf>
    <xf numFmtId="10" fontId="20" fillId="33" borderId="11" xfId="66" applyNumberFormat="1" applyFont="1" applyFill="1" applyBorder="1" applyAlignment="1" applyProtection="1">
      <alignment horizontal="center" vertical="center"/>
      <protection locked="0"/>
    </xf>
    <xf numFmtId="0" fontId="4" fillId="0" borderId="0" xfId="56" applyNumberFormat="1" applyFont="1" applyFill="1" applyAlignment="1">
      <alignment vertical="top" wrapText="1"/>
      <protection/>
    </xf>
    <xf numFmtId="2" fontId="4" fillId="0" borderId="13" xfId="59" applyNumberFormat="1" applyFont="1" applyFill="1" applyBorder="1" applyAlignment="1">
      <alignment vertical="center"/>
      <protection/>
    </xf>
    <xf numFmtId="0" fontId="25" fillId="0" borderId="21" xfId="0" applyFont="1" applyFill="1" applyBorder="1" applyAlignment="1">
      <alignment horizontal="justify" vertical="top" wrapText="1"/>
    </xf>
    <xf numFmtId="0" fontId="25" fillId="0" borderId="21" xfId="0" applyFont="1" applyFill="1" applyBorder="1" applyAlignment="1">
      <alignment horizontal="center" wrapText="1"/>
    </xf>
    <xf numFmtId="0" fontId="25" fillId="0" borderId="21" xfId="0" applyFont="1" applyFill="1" applyBorder="1" applyAlignment="1">
      <alignment horizontal="justify" vertical="top" wrapText="1" shrinkToFit="1"/>
    </xf>
    <xf numFmtId="0" fontId="25" fillId="0" borderId="21" xfId="0" applyFont="1" applyFill="1" applyBorder="1" applyAlignment="1">
      <alignment horizontal="center" wrapText="1" shrinkToFit="1"/>
    </xf>
    <xf numFmtId="0" fontId="11" fillId="0" borderId="13" xfId="56" applyNumberFormat="1" applyFont="1" applyFill="1" applyBorder="1" applyAlignment="1">
      <alignment horizontal="center" vertical="center" wrapText="1"/>
      <protection/>
    </xf>
    <xf numFmtId="0" fontId="16"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xf numFmtId="0" fontId="25" fillId="0" borderId="21" xfId="0" applyFont="1" applyFill="1" applyBorder="1" applyAlignment="1">
      <alignment horizontal="left" vertical="top"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39"/>
  <sheetViews>
    <sheetView showGridLines="0" zoomScale="70" zoomScaleNormal="70" zoomScalePageLayoutView="0" workbookViewId="0" topLeftCell="A32">
      <selection activeCell="A5" sqref="A5:BC5"/>
    </sheetView>
  </sheetViews>
  <sheetFormatPr defaultColWidth="9.140625" defaultRowHeight="15"/>
  <cols>
    <col min="1" max="1" width="17.140625" style="1" customWidth="1"/>
    <col min="2" max="2" width="84.28125" style="1" customWidth="1"/>
    <col min="3" max="3" width="29.140625" style="1" hidden="1" customWidth="1"/>
    <col min="4" max="4" width="16.140625" style="1" customWidth="1"/>
    <col min="5" max="5" width="14.140625" style="1" customWidth="1"/>
    <col min="6" max="6" width="15.57421875" style="1" customWidth="1"/>
    <col min="7" max="13" width="9.140625" style="1" hidden="1" customWidth="1"/>
    <col min="14" max="14" width="9.140625" style="2" hidden="1" customWidth="1"/>
    <col min="15" max="52" width="9.140625" style="1" hidden="1" customWidth="1"/>
    <col min="53" max="53" width="21.7109375" style="1" customWidth="1"/>
    <col min="54" max="54" width="17.140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85" t="str">
        <f>B2&amp;" BoQ"</f>
        <v>Percentage BoQ</v>
      </c>
      <c r="B1" s="85"/>
      <c r="C1" s="85"/>
      <c r="D1" s="85"/>
      <c r="E1" s="85"/>
      <c r="F1" s="85"/>
      <c r="G1" s="85"/>
      <c r="H1" s="85"/>
      <c r="I1" s="85"/>
      <c r="J1" s="85"/>
      <c r="K1" s="85"/>
      <c r="L1" s="85"/>
      <c r="O1" s="5"/>
      <c r="P1" s="5"/>
      <c r="Q1" s="6"/>
      <c r="IE1" s="6"/>
      <c r="IF1" s="6"/>
      <c r="IG1" s="6"/>
      <c r="IH1" s="6"/>
      <c r="II1" s="6"/>
    </row>
    <row r="2" spans="1:17" s="4" customFormat="1" ht="14.25" hidden="1">
      <c r="A2" s="7" t="s">
        <v>0</v>
      </c>
      <c r="B2" s="7" t="s">
        <v>1</v>
      </c>
      <c r="C2" s="7" t="s">
        <v>2</v>
      </c>
      <c r="D2" s="7" t="s">
        <v>3</v>
      </c>
      <c r="E2" s="7" t="s">
        <v>4</v>
      </c>
      <c r="J2" s="8"/>
      <c r="K2" s="8"/>
      <c r="L2" s="8"/>
      <c r="O2" s="5"/>
      <c r="P2" s="5"/>
      <c r="Q2" s="6"/>
    </row>
    <row r="3" spans="1:243" s="4" customFormat="1" ht="13.5" hidden="1">
      <c r="A3" s="4" t="s">
        <v>5</v>
      </c>
      <c r="C3" s="4" t="s">
        <v>6</v>
      </c>
      <c r="IE3" s="6"/>
      <c r="IF3" s="6"/>
      <c r="IG3" s="6"/>
      <c r="IH3" s="6"/>
      <c r="II3" s="6"/>
    </row>
    <row r="4" spans="1:243" s="9" customFormat="1" ht="27.75" customHeight="1">
      <c r="A4" s="86" t="s">
        <v>69</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IE4" s="10"/>
      <c r="IF4" s="10"/>
      <c r="IG4" s="10"/>
      <c r="IH4" s="10"/>
      <c r="II4" s="10"/>
    </row>
    <row r="5" spans="1:243" s="9" customFormat="1" ht="53.25" customHeight="1">
      <c r="A5" s="86" t="s">
        <v>115</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IE5" s="10"/>
      <c r="IF5" s="10"/>
      <c r="IG5" s="10"/>
      <c r="IH5" s="10"/>
      <c r="II5" s="10"/>
    </row>
    <row r="6" spans="1:243" s="9" customFormat="1" ht="27" customHeight="1">
      <c r="A6" s="86" t="s">
        <v>87</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IE6" s="10"/>
      <c r="IF6" s="10"/>
      <c r="IG6" s="10"/>
      <c r="IH6" s="10"/>
      <c r="II6" s="10"/>
    </row>
    <row r="7" spans="1:243" s="9" customFormat="1" ht="13.5" hidden="1">
      <c r="A7" s="87" t="s">
        <v>7</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IE7" s="10"/>
      <c r="IF7" s="10"/>
      <c r="IG7" s="10"/>
      <c r="IH7" s="10"/>
      <c r="II7" s="10"/>
    </row>
    <row r="8" spans="1:243" s="12" customFormat="1" ht="54.75">
      <c r="A8" s="11" t="s">
        <v>66</v>
      </c>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IE8" s="13"/>
      <c r="IF8" s="13"/>
      <c r="IG8" s="13"/>
      <c r="IH8" s="13"/>
      <c r="II8" s="13"/>
    </row>
    <row r="9" spans="1:243" s="14" customFormat="1" ht="13.5">
      <c r="A9" s="83" t="s">
        <v>8</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IE9" s="15"/>
      <c r="IF9" s="15"/>
      <c r="IG9" s="15"/>
      <c r="IH9" s="15"/>
      <c r="II9" s="15"/>
    </row>
    <row r="10" spans="1:243" s="17" customFormat="1" ht="27">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0" customHeight="1">
      <c r="A11" s="16" t="s">
        <v>15</v>
      </c>
      <c r="B11" s="16" t="s">
        <v>16</v>
      </c>
      <c r="C11" s="16" t="s">
        <v>17</v>
      </c>
      <c r="D11" s="16" t="s">
        <v>18</v>
      </c>
      <c r="E11" s="16" t="s">
        <v>19</v>
      </c>
      <c r="F11" s="16" t="s">
        <v>67</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76</v>
      </c>
      <c r="BB11" s="20" t="s">
        <v>32</v>
      </c>
      <c r="BC11" s="20" t="s">
        <v>33</v>
      </c>
      <c r="IE11" s="18"/>
      <c r="IF11" s="18"/>
      <c r="IG11" s="18"/>
      <c r="IH11" s="18"/>
      <c r="II11" s="18"/>
    </row>
    <row r="12" spans="1:243" s="17" customFormat="1" ht="13.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8" customFormat="1" ht="27" hidden="1">
      <c r="A13" s="22">
        <v>0.1</v>
      </c>
      <c r="B13" s="23" t="s">
        <v>78</v>
      </c>
      <c r="C13" s="24" t="s">
        <v>34</v>
      </c>
      <c r="D13" s="25"/>
      <c r="E13" s="26"/>
      <c r="F13" s="27"/>
      <c r="G13" s="28"/>
      <c r="H13" s="28"/>
      <c r="I13" s="27"/>
      <c r="J13" s="29"/>
      <c r="K13" s="30"/>
      <c r="L13" s="30"/>
      <c r="M13" s="31"/>
      <c r="N13" s="32"/>
      <c r="O13" s="32"/>
      <c r="P13" s="33"/>
      <c r="Q13" s="32"/>
      <c r="R13" s="32"/>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6"/>
      <c r="BC13" s="37"/>
      <c r="IA13" s="38">
        <v>0.1</v>
      </c>
      <c r="IB13" s="38" t="s">
        <v>78</v>
      </c>
      <c r="IC13" s="38" t="s">
        <v>34</v>
      </c>
      <c r="IE13" s="39"/>
      <c r="IF13" s="39" t="s">
        <v>35</v>
      </c>
      <c r="IG13" s="39" t="s">
        <v>36</v>
      </c>
      <c r="IH13" s="39">
        <v>10</v>
      </c>
      <c r="II13" s="39" t="s">
        <v>37</v>
      </c>
    </row>
    <row r="14" spans="1:243" s="38" customFormat="1" ht="48" customHeight="1">
      <c r="A14" s="22">
        <v>1</v>
      </c>
      <c r="B14" s="91" t="s">
        <v>95</v>
      </c>
      <c r="C14" s="24" t="s">
        <v>38</v>
      </c>
      <c r="D14" s="78">
        <v>10</v>
      </c>
      <c r="E14" s="80" t="s">
        <v>86</v>
      </c>
      <c r="F14" s="78">
        <v>1737.45</v>
      </c>
      <c r="G14" s="41"/>
      <c r="H14" s="42"/>
      <c r="I14" s="40" t="s">
        <v>40</v>
      </c>
      <c r="J14" s="43">
        <f aca="true" t="shared" si="0" ref="J14:J24">IF(I14="Less(-)",-1,1)</f>
        <v>1</v>
      </c>
      <c r="K14" s="44" t="s">
        <v>41</v>
      </c>
      <c r="L14" s="44" t="s">
        <v>4</v>
      </c>
      <c r="M14" s="73"/>
      <c r="N14" s="41"/>
      <c r="O14" s="41"/>
      <c r="P14" s="45"/>
      <c r="Q14" s="41"/>
      <c r="R14" s="41"/>
      <c r="S14" s="45"/>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7">
        <f aca="true" t="shared" si="1" ref="BA14:BA24">total_amount_ba($B$2,$D$2,D14,F14,J14,K14,M14)</f>
        <v>17374.5</v>
      </c>
      <c r="BB14" s="48">
        <f aca="true" t="shared" si="2" ref="BB14:BB24">BA14+SUM(N14:AZ14)</f>
        <v>17374.5</v>
      </c>
      <c r="BC14" s="37" t="str">
        <f aca="true" t="shared" si="3" ref="BC14:BC24">SpellNumber(L14,BB14)</f>
        <v>INR  Seventeen Thousand Three Hundred &amp; Seventy Four  and Paise Fifty Only</v>
      </c>
      <c r="IA14" s="38">
        <v>1</v>
      </c>
      <c r="IB14" s="77" t="s">
        <v>116</v>
      </c>
      <c r="IC14" s="38" t="s">
        <v>38</v>
      </c>
      <c r="ID14" s="38">
        <v>10</v>
      </c>
      <c r="IE14" s="39" t="s">
        <v>86</v>
      </c>
      <c r="IF14" s="39" t="s">
        <v>42</v>
      </c>
      <c r="IG14" s="39" t="s">
        <v>36</v>
      </c>
      <c r="IH14" s="39">
        <v>123.223</v>
      </c>
      <c r="II14" s="39" t="s">
        <v>39</v>
      </c>
    </row>
    <row r="15" spans="1:243" s="38" customFormat="1" ht="38.25" customHeight="1">
      <c r="A15" s="22">
        <v>2</v>
      </c>
      <c r="B15" s="79" t="s">
        <v>96</v>
      </c>
      <c r="C15" s="24" t="s">
        <v>43</v>
      </c>
      <c r="D15" s="78">
        <v>3</v>
      </c>
      <c r="E15" s="80" t="s">
        <v>86</v>
      </c>
      <c r="F15" s="78">
        <v>1469.9</v>
      </c>
      <c r="G15" s="41"/>
      <c r="H15" s="41"/>
      <c r="I15" s="40" t="s">
        <v>40</v>
      </c>
      <c r="J15" s="43">
        <f t="shared" si="0"/>
        <v>1</v>
      </c>
      <c r="K15" s="44" t="s">
        <v>41</v>
      </c>
      <c r="L15" s="44" t="s">
        <v>4</v>
      </c>
      <c r="M15" s="74"/>
      <c r="N15" s="41"/>
      <c r="O15" s="41"/>
      <c r="P15" s="45"/>
      <c r="Q15" s="41"/>
      <c r="R15" s="41"/>
      <c r="S15" s="45"/>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7">
        <f t="shared" si="1"/>
        <v>4409.7</v>
      </c>
      <c r="BB15" s="48">
        <f t="shared" si="2"/>
        <v>4409.7</v>
      </c>
      <c r="BC15" s="37" t="str">
        <f t="shared" si="3"/>
        <v>INR  Four Thousand Four Hundred &amp; Nine  and Paise Seventy Only</v>
      </c>
      <c r="IA15" s="38">
        <v>2</v>
      </c>
      <c r="IB15" s="77" t="s">
        <v>117</v>
      </c>
      <c r="IC15" s="38" t="s">
        <v>43</v>
      </c>
      <c r="ID15" s="38">
        <v>3</v>
      </c>
      <c r="IE15" s="39" t="s">
        <v>86</v>
      </c>
      <c r="IF15" s="39" t="s">
        <v>44</v>
      </c>
      <c r="IG15" s="39" t="s">
        <v>45</v>
      </c>
      <c r="IH15" s="39">
        <v>213</v>
      </c>
      <c r="II15" s="39" t="s">
        <v>39</v>
      </c>
    </row>
    <row r="16" spans="1:243" s="38" customFormat="1" ht="33" customHeight="1">
      <c r="A16" s="22">
        <v>3</v>
      </c>
      <c r="B16" s="81" t="s">
        <v>97</v>
      </c>
      <c r="C16" s="24" t="s">
        <v>46</v>
      </c>
      <c r="D16" s="78">
        <v>63</v>
      </c>
      <c r="E16" s="82" t="s">
        <v>68</v>
      </c>
      <c r="F16" s="78">
        <v>54.85</v>
      </c>
      <c r="G16" s="41"/>
      <c r="H16" s="41"/>
      <c r="I16" s="40" t="s">
        <v>40</v>
      </c>
      <c r="J16" s="43">
        <f t="shared" si="0"/>
        <v>1</v>
      </c>
      <c r="K16" s="44" t="s">
        <v>41</v>
      </c>
      <c r="L16" s="44" t="s">
        <v>4</v>
      </c>
      <c r="M16" s="74"/>
      <c r="N16" s="41"/>
      <c r="O16" s="41"/>
      <c r="P16" s="45"/>
      <c r="Q16" s="41"/>
      <c r="R16" s="41"/>
      <c r="S16" s="45"/>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7">
        <f t="shared" si="1"/>
        <v>3455.55</v>
      </c>
      <c r="BB16" s="48">
        <f t="shared" si="2"/>
        <v>3455.55</v>
      </c>
      <c r="BC16" s="37" t="str">
        <f t="shared" si="3"/>
        <v>INR  Three Thousand Four Hundred &amp; Fifty Five  and Paise Fifty Five Only</v>
      </c>
      <c r="IA16" s="38">
        <v>3</v>
      </c>
      <c r="IB16" s="77" t="s">
        <v>118</v>
      </c>
      <c r="IC16" s="38" t="s">
        <v>46</v>
      </c>
      <c r="ID16" s="38">
        <v>63</v>
      </c>
      <c r="IE16" s="39" t="s">
        <v>68</v>
      </c>
      <c r="IF16" s="39" t="s">
        <v>35</v>
      </c>
      <c r="IG16" s="39" t="s">
        <v>47</v>
      </c>
      <c r="IH16" s="39">
        <v>10</v>
      </c>
      <c r="II16" s="39" t="s">
        <v>39</v>
      </c>
    </row>
    <row r="17" spans="1:243" s="38" customFormat="1" ht="40.5" customHeight="1">
      <c r="A17" s="22">
        <v>4</v>
      </c>
      <c r="B17" s="81" t="s">
        <v>98</v>
      </c>
      <c r="C17" s="24" t="s">
        <v>48</v>
      </c>
      <c r="D17" s="78">
        <v>2</v>
      </c>
      <c r="E17" s="82" t="s">
        <v>86</v>
      </c>
      <c r="F17" s="78">
        <v>6788.6</v>
      </c>
      <c r="G17" s="41"/>
      <c r="H17" s="41"/>
      <c r="I17" s="40" t="s">
        <v>40</v>
      </c>
      <c r="J17" s="43">
        <f t="shared" si="0"/>
        <v>1</v>
      </c>
      <c r="K17" s="44" t="s">
        <v>41</v>
      </c>
      <c r="L17" s="44" t="s">
        <v>4</v>
      </c>
      <c r="M17" s="74"/>
      <c r="N17" s="41"/>
      <c r="O17" s="41"/>
      <c r="P17" s="45"/>
      <c r="Q17" s="41"/>
      <c r="R17" s="41"/>
      <c r="S17" s="45"/>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7">
        <f t="shared" si="1"/>
        <v>13577.2</v>
      </c>
      <c r="BB17" s="48">
        <f t="shared" si="2"/>
        <v>13577.2</v>
      </c>
      <c r="BC17" s="37" t="str">
        <f t="shared" si="3"/>
        <v>INR  Thirteen Thousand Five Hundred &amp; Seventy Seven  and Paise Twenty Only</v>
      </c>
      <c r="IA17" s="38">
        <v>4</v>
      </c>
      <c r="IB17" s="77" t="s">
        <v>119</v>
      </c>
      <c r="IC17" s="38" t="s">
        <v>48</v>
      </c>
      <c r="ID17" s="38">
        <v>2</v>
      </c>
      <c r="IE17" s="39" t="s">
        <v>86</v>
      </c>
      <c r="IF17" s="39" t="s">
        <v>49</v>
      </c>
      <c r="IG17" s="39" t="s">
        <v>50</v>
      </c>
      <c r="IH17" s="39">
        <v>10</v>
      </c>
      <c r="II17" s="39" t="s">
        <v>39</v>
      </c>
    </row>
    <row r="18" spans="1:243" s="38" customFormat="1" ht="81.75" customHeight="1">
      <c r="A18" s="22">
        <v>5</v>
      </c>
      <c r="B18" s="81" t="s">
        <v>99</v>
      </c>
      <c r="C18" s="24" t="s">
        <v>51</v>
      </c>
      <c r="D18" s="78">
        <v>6</v>
      </c>
      <c r="E18" s="82" t="s">
        <v>113</v>
      </c>
      <c r="F18" s="78">
        <v>9763.8</v>
      </c>
      <c r="G18" s="41"/>
      <c r="H18" s="41"/>
      <c r="I18" s="40" t="s">
        <v>40</v>
      </c>
      <c r="J18" s="43">
        <f t="shared" si="0"/>
        <v>1</v>
      </c>
      <c r="K18" s="44" t="s">
        <v>41</v>
      </c>
      <c r="L18" s="44" t="s">
        <v>4</v>
      </c>
      <c r="M18" s="74"/>
      <c r="N18" s="41"/>
      <c r="O18" s="41"/>
      <c r="P18" s="45"/>
      <c r="Q18" s="41"/>
      <c r="R18" s="41"/>
      <c r="S18" s="45"/>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7">
        <f t="shared" si="1"/>
        <v>58582.8</v>
      </c>
      <c r="BB18" s="48">
        <f t="shared" si="2"/>
        <v>58582.8</v>
      </c>
      <c r="BC18" s="37" t="str">
        <f t="shared" si="3"/>
        <v>INR  Fifty Eight Thousand Five Hundred &amp; Eighty Two  and Paise Eighty Only</v>
      </c>
      <c r="IA18" s="38">
        <v>5</v>
      </c>
      <c r="IB18" s="77" t="s">
        <v>120</v>
      </c>
      <c r="IC18" s="38" t="s">
        <v>51</v>
      </c>
      <c r="ID18" s="38">
        <v>6</v>
      </c>
      <c r="IE18" s="39" t="s">
        <v>113</v>
      </c>
      <c r="IF18" s="39" t="s">
        <v>42</v>
      </c>
      <c r="IG18" s="39" t="s">
        <v>36</v>
      </c>
      <c r="IH18" s="39">
        <v>123.223</v>
      </c>
      <c r="II18" s="39" t="s">
        <v>39</v>
      </c>
    </row>
    <row r="19" spans="1:243" s="38" customFormat="1" ht="30.75" customHeight="1">
      <c r="A19" s="22">
        <v>6</v>
      </c>
      <c r="B19" s="81" t="s">
        <v>100</v>
      </c>
      <c r="C19" s="24" t="s">
        <v>52</v>
      </c>
      <c r="D19" s="78">
        <v>15</v>
      </c>
      <c r="E19" s="82" t="s">
        <v>68</v>
      </c>
      <c r="F19" s="78">
        <v>552.05</v>
      </c>
      <c r="G19" s="41"/>
      <c r="H19" s="41"/>
      <c r="I19" s="40" t="s">
        <v>40</v>
      </c>
      <c r="J19" s="43">
        <f t="shared" si="0"/>
        <v>1</v>
      </c>
      <c r="K19" s="44" t="s">
        <v>41</v>
      </c>
      <c r="L19" s="44" t="s">
        <v>4</v>
      </c>
      <c r="M19" s="74"/>
      <c r="N19" s="41"/>
      <c r="O19" s="41"/>
      <c r="P19" s="45"/>
      <c r="Q19" s="41"/>
      <c r="R19" s="41"/>
      <c r="S19" s="45"/>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9"/>
      <c r="AV19" s="46"/>
      <c r="AW19" s="46"/>
      <c r="AX19" s="46"/>
      <c r="AY19" s="46"/>
      <c r="AZ19" s="46"/>
      <c r="BA19" s="47">
        <f t="shared" si="1"/>
        <v>8280.75</v>
      </c>
      <c r="BB19" s="48">
        <f t="shared" si="2"/>
        <v>8280.75</v>
      </c>
      <c r="BC19" s="37" t="str">
        <f t="shared" si="3"/>
        <v>INR  Eight Thousand Two Hundred &amp; Eighty  and Paise Seventy Five Only</v>
      </c>
      <c r="IA19" s="38">
        <v>6</v>
      </c>
      <c r="IB19" s="77" t="s">
        <v>121</v>
      </c>
      <c r="IC19" s="38" t="s">
        <v>52</v>
      </c>
      <c r="ID19" s="38">
        <v>15</v>
      </c>
      <c r="IE19" s="39" t="s">
        <v>68</v>
      </c>
      <c r="IF19" s="39" t="s">
        <v>44</v>
      </c>
      <c r="IG19" s="39" t="s">
        <v>45</v>
      </c>
      <c r="IH19" s="39">
        <v>213</v>
      </c>
      <c r="II19" s="39" t="s">
        <v>39</v>
      </c>
    </row>
    <row r="20" spans="1:243" s="38" customFormat="1" ht="27.75" customHeight="1">
      <c r="A20" s="22">
        <v>7</v>
      </c>
      <c r="B20" s="79" t="s">
        <v>101</v>
      </c>
      <c r="C20" s="24" t="s">
        <v>53</v>
      </c>
      <c r="D20" s="78">
        <v>77</v>
      </c>
      <c r="E20" s="80" t="s">
        <v>68</v>
      </c>
      <c r="F20" s="78">
        <v>263.55</v>
      </c>
      <c r="G20" s="41"/>
      <c r="H20" s="41"/>
      <c r="I20" s="40" t="s">
        <v>40</v>
      </c>
      <c r="J20" s="43">
        <f t="shared" si="0"/>
        <v>1</v>
      </c>
      <c r="K20" s="44" t="s">
        <v>41</v>
      </c>
      <c r="L20" s="44" t="s">
        <v>4</v>
      </c>
      <c r="M20" s="74"/>
      <c r="N20" s="41"/>
      <c r="O20" s="41"/>
      <c r="P20" s="45"/>
      <c r="Q20" s="41"/>
      <c r="R20" s="41"/>
      <c r="S20" s="45"/>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7">
        <f t="shared" si="1"/>
        <v>20293.35</v>
      </c>
      <c r="BB20" s="48">
        <f t="shared" si="2"/>
        <v>20293.35</v>
      </c>
      <c r="BC20" s="37" t="str">
        <f t="shared" si="3"/>
        <v>INR  Twenty Thousand Two Hundred &amp; Ninety Three  and Paise Thirty Five Only</v>
      </c>
      <c r="IA20" s="38">
        <v>7</v>
      </c>
      <c r="IB20" s="77" t="s">
        <v>122</v>
      </c>
      <c r="IC20" s="38" t="s">
        <v>53</v>
      </c>
      <c r="ID20" s="38">
        <v>77</v>
      </c>
      <c r="IE20" s="39" t="s">
        <v>68</v>
      </c>
      <c r="IF20" s="39" t="s">
        <v>35</v>
      </c>
      <c r="IG20" s="39" t="s">
        <v>47</v>
      </c>
      <c r="IH20" s="39">
        <v>10</v>
      </c>
      <c r="II20" s="39" t="s">
        <v>39</v>
      </c>
    </row>
    <row r="21" spans="1:243" s="38" customFormat="1" ht="24.75" customHeight="1">
      <c r="A21" s="22">
        <v>8</v>
      </c>
      <c r="B21" s="79" t="s">
        <v>102</v>
      </c>
      <c r="C21" s="24" t="s">
        <v>54</v>
      </c>
      <c r="D21" s="78">
        <v>24</v>
      </c>
      <c r="E21" s="80" t="s">
        <v>68</v>
      </c>
      <c r="F21" s="78">
        <v>303.9</v>
      </c>
      <c r="G21" s="41"/>
      <c r="H21" s="41"/>
      <c r="I21" s="40" t="s">
        <v>40</v>
      </c>
      <c r="J21" s="43">
        <f t="shared" si="0"/>
        <v>1</v>
      </c>
      <c r="K21" s="44" t="s">
        <v>41</v>
      </c>
      <c r="L21" s="44" t="s">
        <v>4</v>
      </c>
      <c r="M21" s="74"/>
      <c r="N21" s="41"/>
      <c r="O21" s="41"/>
      <c r="P21" s="45"/>
      <c r="Q21" s="41"/>
      <c r="R21" s="41"/>
      <c r="S21" s="45"/>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7">
        <f t="shared" si="1"/>
        <v>7293.6</v>
      </c>
      <c r="BB21" s="48">
        <f t="shared" si="2"/>
        <v>7293.6</v>
      </c>
      <c r="BC21" s="37" t="str">
        <f t="shared" si="3"/>
        <v>INR  Seven Thousand Two Hundred &amp; Ninety Three  and Paise Sixty Only</v>
      </c>
      <c r="IA21" s="38">
        <v>8</v>
      </c>
      <c r="IB21" s="38" t="s">
        <v>123</v>
      </c>
      <c r="IC21" s="38" t="s">
        <v>54</v>
      </c>
      <c r="ID21" s="38">
        <v>24</v>
      </c>
      <c r="IE21" s="39" t="s">
        <v>68</v>
      </c>
      <c r="IF21" s="39" t="s">
        <v>49</v>
      </c>
      <c r="IG21" s="39" t="s">
        <v>50</v>
      </c>
      <c r="IH21" s="39">
        <v>10</v>
      </c>
      <c r="II21" s="39" t="s">
        <v>39</v>
      </c>
    </row>
    <row r="22" spans="1:243" s="38" customFormat="1" ht="51" customHeight="1">
      <c r="A22" s="22">
        <v>9</v>
      </c>
      <c r="B22" s="79" t="s">
        <v>82</v>
      </c>
      <c r="C22" s="24" t="s">
        <v>55</v>
      </c>
      <c r="D22" s="78">
        <v>10</v>
      </c>
      <c r="E22" s="80" t="s">
        <v>89</v>
      </c>
      <c r="F22" s="78">
        <v>1092.2</v>
      </c>
      <c r="G22" s="41"/>
      <c r="H22" s="41"/>
      <c r="I22" s="40" t="s">
        <v>40</v>
      </c>
      <c r="J22" s="43">
        <f t="shared" si="0"/>
        <v>1</v>
      </c>
      <c r="K22" s="44" t="s">
        <v>41</v>
      </c>
      <c r="L22" s="44" t="s">
        <v>4</v>
      </c>
      <c r="M22" s="74"/>
      <c r="N22" s="41"/>
      <c r="O22" s="41"/>
      <c r="P22" s="45"/>
      <c r="Q22" s="41"/>
      <c r="R22" s="41"/>
      <c r="S22" s="45"/>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7">
        <f t="shared" si="1"/>
        <v>10922</v>
      </c>
      <c r="BB22" s="48">
        <f t="shared" si="2"/>
        <v>10922</v>
      </c>
      <c r="BC22" s="37" t="str">
        <f t="shared" si="3"/>
        <v>INR  Ten Thousand Nine Hundred &amp; Twenty Two  Only</v>
      </c>
      <c r="IA22" s="38">
        <v>9</v>
      </c>
      <c r="IB22" s="77" t="s">
        <v>91</v>
      </c>
      <c r="IC22" s="38" t="s">
        <v>55</v>
      </c>
      <c r="ID22" s="38">
        <v>10</v>
      </c>
      <c r="IE22" s="39" t="s">
        <v>89</v>
      </c>
      <c r="IF22" s="39" t="s">
        <v>42</v>
      </c>
      <c r="IG22" s="39" t="s">
        <v>36</v>
      </c>
      <c r="IH22" s="39">
        <v>123.223</v>
      </c>
      <c r="II22" s="39" t="s">
        <v>39</v>
      </c>
    </row>
    <row r="23" spans="1:243" s="38" customFormat="1" ht="33" customHeight="1">
      <c r="A23" s="22">
        <v>10</v>
      </c>
      <c r="B23" s="79" t="s">
        <v>103</v>
      </c>
      <c r="C23" s="24" t="s">
        <v>56</v>
      </c>
      <c r="D23" s="78">
        <v>16</v>
      </c>
      <c r="E23" s="80" t="s">
        <v>88</v>
      </c>
      <c r="F23" s="78">
        <v>481.45</v>
      </c>
      <c r="G23" s="41"/>
      <c r="H23" s="41"/>
      <c r="I23" s="40" t="s">
        <v>40</v>
      </c>
      <c r="J23" s="43">
        <f t="shared" si="0"/>
        <v>1</v>
      </c>
      <c r="K23" s="44" t="s">
        <v>41</v>
      </c>
      <c r="L23" s="44" t="s">
        <v>4</v>
      </c>
      <c r="M23" s="74"/>
      <c r="N23" s="41"/>
      <c r="O23" s="41"/>
      <c r="P23" s="45"/>
      <c r="Q23" s="41"/>
      <c r="R23" s="41"/>
      <c r="S23" s="45"/>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7">
        <f t="shared" si="1"/>
        <v>7703.2</v>
      </c>
      <c r="BB23" s="48">
        <f t="shared" si="2"/>
        <v>7703.2</v>
      </c>
      <c r="BC23" s="37" t="str">
        <f t="shared" si="3"/>
        <v>INR  Seven Thousand Seven Hundred &amp; Three  and Paise Twenty Only</v>
      </c>
      <c r="IA23" s="38">
        <v>10</v>
      </c>
      <c r="IB23" s="77" t="s">
        <v>124</v>
      </c>
      <c r="IC23" s="38" t="s">
        <v>56</v>
      </c>
      <c r="ID23" s="38">
        <v>16</v>
      </c>
      <c r="IE23" s="39" t="s">
        <v>88</v>
      </c>
      <c r="IF23" s="39" t="s">
        <v>44</v>
      </c>
      <c r="IG23" s="39" t="s">
        <v>45</v>
      </c>
      <c r="IH23" s="39">
        <v>213</v>
      </c>
      <c r="II23" s="39" t="s">
        <v>39</v>
      </c>
    </row>
    <row r="24" spans="1:243" s="38" customFormat="1" ht="34.5" customHeight="1">
      <c r="A24" s="22">
        <v>11</v>
      </c>
      <c r="B24" s="79" t="s">
        <v>104</v>
      </c>
      <c r="C24" s="24" t="s">
        <v>57</v>
      </c>
      <c r="D24" s="78">
        <v>4</v>
      </c>
      <c r="E24" s="80" t="s">
        <v>88</v>
      </c>
      <c r="F24" s="78">
        <v>461.65</v>
      </c>
      <c r="G24" s="41"/>
      <c r="H24" s="41"/>
      <c r="I24" s="40" t="s">
        <v>40</v>
      </c>
      <c r="J24" s="43">
        <f t="shared" si="0"/>
        <v>1</v>
      </c>
      <c r="K24" s="44" t="s">
        <v>41</v>
      </c>
      <c r="L24" s="44" t="s">
        <v>4</v>
      </c>
      <c r="M24" s="74"/>
      <c r="N24" s="41"/>
      <c r="O24" s="41"/>
      <c r="P24" s="45"/>
      <c r="Q24" s="41"/>
      <c r="R24" s="41"/>
      <c r="S24" s="45"/>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7">
        <f t="shared" si="1"/>
        <v>1846.6</v>
      </c>
      <c r="BB24" s="48">
        <f t="shared" si="2"/>
        <v>1846.6</v>
      </c>
      <c r="BC24" s="37" t="str">
        <f t="shared" si="3"/>
        <v>INR  One Thousand Eight Hundred &amp; Forty Six  and Paise Sixty Only</v>
      </c>
      <c r="IA24" s="38">
        <v>11</v>
      </c>
      <c r="IB24" s="77" t="s">
        <v>125</v>
      </c>
      <c r="IC24" s="38" t="s">
        <v>57</v>
      </c>
      <c r="ID24" s="38">
        <v>4</v>
      </c>
      <c r="IE24" s="39" t="s">
        <v>88</v>
      </c>
      <c r="IF24" s="39" t="s">
        <v>35</v>
      </c>
      <c r="IG24" s="39" t="s">
        <v>47</v>
      </c>
      <c r="IH24" s="39">
        <v>10</v>
      </c>
      <c r="II24" s="39" t="s">
        <v>39</v>
      </c>
    </row>
    <row r="25" spans="1:243" s="38" customFormat="1" ht="34.5" customHeight="1">
      <c r="A25" s="22">
        <v>12</v>
      </c>
      <c r="B25" s="79" t="s">
        <v>105</v>
      </c>
      <c r="C25" s="24" t="s">
        <v>77</v>
      </c>
      <c r="D25" s="78">
        <v>16</v>
      </c>
      <c r="E25" s="80" t="s">
        <v>88</v>
      </c>
      <c r="F25" s="78">
        <v>390.75</v>
      </c>
      <c r="G25" s="41"/>
      <c r="H25" s="41"/>
      <c r="I25" s="40" t="s">
        <v>40</v>
      </c>
      <c r="J25" s="43">
        <f aca="true" t="shared" si="4" ref="J25:J36">IF(I25="Less(-)",-1,1)</f>
        <v>1</v>
      </c>
      <c r="K25" s="44" t="s">
        <v>41</v>
      </c>
      <c r="L25" s="44" t="s">
        <v>4</v>
      </c>
      <c r="M25" s="74"/>
      <c r="N25" s="41"/>
      <c r="O25" s="41"/>
      <c r="P25" s="45"/>
      <c r="Q25" s="41"/>
      <c r="R25" s="41"/>
      <c r="S25" s="45"/>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7">
        <f aca="true" t="shared" si="5" ref="BA25:BA36">total_amount_ba($B$2,$D$2,D25,F25,J25,K25,M25)</f>
        <v>6252</v>
      </c>
      <c r="BB25" s="48">
        <f aca="true" t="shared" si="6" ref="BB25:BB36">BA25+SUM(N25:AZ25)</f>
        <v>6252</v>
      </c>
      <c r="BC25" s="37" t="str">
        <f aca="true" t="shared" si="7" ref="BC25:BC36">SpellNumber(L25,BB25)</f>
        <v>INR  Six Thousand Two Hundred &amp; Fifty Two  Only</v>
      </c>
      <c r="IA25" s="38">
        <v>12</v>
      </c>
      <c r="IB25" s="77" t="s">
        <v>126</v>
      </c>
      <c r="IC25" s="38" t="s">
        <v>77</v>
      </c>
      <c r="ID25" s="38">
        <v>16</v>
      </c>
      <c r="IE25" s="39" t="s">
        <v>88</v>
      </c>
      <c r="IF25" s="39" t="s">
        <v>42</v>
      </c>
      <c r="IG25" s="39" t="s">
        <v>36</v>
      </c>
      <c r="IH25" s="39">
        <v>123.223</v>
      </c>
      <c r="II25" s="39" t="s">
        <v>39</v>
      </c>
    </row>
    <row r="26" spans="1:243" s="38" customFormat="1" ht="33.75" customHeight="1">
      <c r="A26" s="22">
        <v>13</v>
      </c>
      <c r="B26" s="79" t="s">
        <v>106</v>
      </c>
      <c r="C26" s="24" t="s">
        <v>58</v>
      </c>
      <c r="D26" s="78">
        <v>16</v>
      </c>
      <c r="E26" s="80" t="s">
        <v>88</v>
      </c>
      <c r="F26" s="78">
        <v>606.25</v>
      </c>
      <c r="G26" s="41"/>
      <c r="H26" s="41"/>
      <c r="I26" s="40" t="s">
        <v>40</v>
      </c>
      <c r="J26" s="43">
        <f t="shared" si="4"/>
        <v>1</v>
      </c>
      <c r="K26" s="44" t="s">
        <v>41</v>
      </c>
      <c r="L26" s="44" t="s">
        <v>4</v>
      </c>
      <c r="M26" s="74"/>
      <c r="N26" s="41"/>
      <c r="O26" s="41"/>
      <c r="P26" s="45"/>
      <c r="Q26" s="41"/>
      <c r="R26" s="41"/>
      <c r="S26" s="45"/>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7">
        <f t="shared" si="5"/>
        <v>9700</v>
      </c>
      <c r="BB26" s="48">
        <f t="shared" si="6"/>
        <v>9700</v>
      </c>
      <c r="BC26" s="37" t="str">
        <f t="shared" si="7"/>
        <v>INR  Nine Thousand Seven Hundred    Only</v>
      </c>
      <c r="IA26" s="38">
        <v>13</v>
      </c>
      <c r="IB26" s="77" t="s">
        <v>127</v>
      </c>
      <c r="IC26" s="38" t="s">
        <v>58</v>
      </c>
      <c r="ID26" s="38">
        <v>16</v>
      </c>
      <c r="IE26" s="39" t="s">
        <v>88</v>
      </c>
      <c r="IF26" s="39" t="s">
        <v>44</v>
      </c>
      <c r="IG26" s="39" t="s">
        <v>45</v>
      </c>
      <c r="IH26" s="39">
        <v>213</v>
      </c>
      <c r="II26" s="39" t="s">
        <v>39</v>
      </c>
    </row>
    <row r="27" spans="1:243" s="38" customFormat="1" ht="90" customHeight="1">
      <c r="A27" s="22">
        <v>14</v>
      </c>
      <c r="B27" s="79" t="s">
        <v>83</v>
      </c>
      <c r="C27" s="24" t="s">
        <v>59</v>
      </c>
      <c r="D27" s="78">
        <v>63</v>
      </c>
      <c r="E27" s="80" t="s">
        <v>68</v>
      </c>
      <c r="F27" s="78">
        <v>1030.3</v>
      </c>
      <c r="G27" s="41"/>
      <c r="H27" s="41"/>
      <c r="I27" s="40" t="s">
        <v>40</v>
      </c>
      <c r="J27" s="43">
        <f t="shared" si="4"/>
        <v>1</v>
      </c>
      <c r="K27" s="44" t="s">
        <v>41</v>
      </c>
      <c r="L27" s="44" t="s">
        <v>4</v>
      </c>
      <c r="M27" s="74"/>
      <c r="N27" s="41"/>
      <c r="O27" s="41"/>
      <c r="P27" s="45"/>
      <c r="Q27" s="41"/>
      <c r="R27" s="41"/>
      <c r="S27" s="45"/>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7">
        <f t="shared" si="5"/>
        <v>64908.9</v>
      </c>
      <c r="BB27" s="48">
        <f t="shared" si="6"/>
        <v>64908.9</v>
      </c>
      <c r="BC27" s="37" t="str">
        <f t="shared" si="7"/>
        <v>INR  Sixty Four Thousand Nine Hundred &amp; Eight  and Paise Ninety Only</v>
      </c>
      <c r="IA27" s="38">
        <v>14</v>
      </c>
      <c r="IB27" s="77" t="s">
        <v>92</v>
      </c>
      <c r="IC27" s="38" t="s">
        <v>59</v>
      </c>
      <c r="ID27" s="38">
        <v>63</v>
      </c>
      <c r="IE27" s="39" t="s">
        <v>68</v>
      </c>
      <c r="IF27" s="39" t="s">
        <v>35</v>
      </c>
      <c r="IG27" s="39" t="s">
        <v>47</v>
      </c>
      <c r="IH27" s="39">
        <v>10</v>
      </c>
      <c r="II27" s="39" t="s">
        <v>39</v>
      </c>
    </row>
    <row r="28" spans="1:243" s="38" customFormat="1" ht="74.25" customHeight="1">
      <c r="A28" s="22">
        <v>15</v>
      </c>
      <c r="B28" s="79" t="s">
        <v>84</v>
      </c>
      <c r="C28" s="24" t="s">
        <v>60</v>
      </c>
      <c r="D28" s="78">
        <v>58</v>
      </c>
      <c r="E28" s="80" t="s">
        <v>68</v>
      </c>
      <c r="F28" s="78">
        <v>926.9</v>
      </c>
      <c r="G28" s="41"/>
      <c r="H28" s="50"/>
      <c r="I28" s="40" t="s">
        <v>40</v>
      </c>
      <c r="J28" s="43">
        <f t="shared" si="4"/>
        <v>1</v>
      </c>
      <c r="K28" s="44" t="s">
        <v>41</v>
      </c>
      <c r="L28" s="44" t="s">
        <v>4</v>
      </c>
      <c r="M28" s="74"/>
      <c r="N28" s="41"/>
      <c r="O28" s="41"/>
      <c r="P28" s="45"/>
      <c r="Q28" s="41"/>
      <c r="R28" s="41"/>
      <c r="S28" s="45"/>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7">
        <f t="shared" si="5"/>
        <v>53760.2</v>
      </c>
      <c r="BB28" s="48">
        <f t="shared" si="6"/>
        <v>53760.2</v>
      </c>
      <c r="BC28" s="37" t="str">
        <f t="shared" si="7"/>
        <v>INR  Fifty Three Thousand Seven Hundred &amp; Sixty  and Paise Twenty Only</v>
      </c>
      <c r="IA28" s="38">
        <v>15</v>
      </c>
      <c r="IB28" s="77" t="s">
        <v>93</v>
      </c>
      <c r="IC28" s="38" t="s">
        <v>60</v>
      </c>
      <c r="ID28" s="38">
        <v>58</v>
      </c>
      <c r="IE28" s="39" t="s">
        <v>68</v>
      </c>
      <c r="IF28" s="39" t="s">
        <v>49</v>
      </c>
      <c r="IG28" s="39" t="s">
        <v>50</v>
      </c>
      <c r="IH28" s="39">
        <v>10</v>
      </c>
      <c r="II28" s="39" t="s">
        <v>39</v>
      </c>
    </row>
    <row r="29" spans="1:243" s="38" customFormat="1" ht="47.25" customHeight="1">
      <c r="A29" s="22">
        <v>16</v>
      </c>
      <c r="B29" s="79" t="s">
        <v>107</v>
      </c>
      <c r="C29" s="24" t="s">
        <v>61</v>
      </c>
      <c r="D29" s="78">
        <v>226</v>
      </c>
      <c r="E29" s="80" t="s">
        <v>68</v>
      </c>
      <c r="F29" s="78">
        <v>18.25</v>
      </c>
      <c r="G29" s="51"/>
      <c r="H29" s="52"/>
      <c r="I29" s="40" t="s">
        <v>40</v>
      </c>
      <c r="J29" s="43">
        <f t="shared" si="4"/>
        <v>1</v>
      </c>
      <c r="K29" s="44" t="s">
        <v>41</v>
      </c>
      <c r="L29" s="44" t="s">
        <v>4</v>
      </c>
      <c r="M29" s="74"/>
      <c r="N29" s="41"/>
      <c r="O29" s="41"/>
      <c r="P29" s="46"/>
      <c r="Q29" s="41"/>
      <c r="R29" s="41"/>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7">
        <f t="shared" si="5"/>
        <v>4124.5</v>
      </c>
      <c r="BB29" s="48">
        <f t="shared" si="6"/>
        <v>4124.5</v>
      </c>
      <c r="BC29" s="37" t="str">
        <f t="shared" si="7"/>
        <v>INR  Four Thousand One Hundred &amp; Twenty Four  and Paise Fifty Only</v>
      </c>
      <c r="IA29" s="38">
        <v>16</v>
      </c>
      <c r="IB29" s="77" t="s">
        <v>128</v>
      </c>
      <c r="IC29" s="38" t="s">
        <v>61</v>
      </c>
      <c r="ID29" s="38">
        <v>226</v>
      </c>
      <c r="IE29" s="39" t="s">
        <v>68</v>
      </c>
      <c r="IF29" s="39" t="s">
        <v>44</v>
      </c>
      <c r="IG29" s="39" t="s">
        <v>63</v>
      </c>
      <c r="IH29" s="39">
        <v>10</v>
      </c>
      <c r="II29" s="39" t="s">
        <v>39</v>
      </c>
    </row>
    <row r="30" spans="1:243" s="38" customFormat="1" ht="54" customHeight="1">
      <c r="A30" s="22">
        <v>17</v>
      </c>
      <c r="B30" s="79" t="s">
        <v>108</v>
      </c>
      <c r="C30" s="24" t="s">
        <v>62</v>
      </c>
      <c r="D30" s="78">
        <v>149</v>
      </c>
      <c r="E30" s="80" t="s">
        <v>68</v>
      </c>
      <c r="F30" s="78">
        <v>115.15</v>
      </c>
      <c r="G30" s="51"/>
      <c r="H30" s="52"/>
      <c r="I30" s="40" t="s">
        <v>40</v>
      </c>
      <c r="J30" s="43">
        <f t="shared" si="4"/>
        <v>1</v>
      </c>
      <c r="K30" s="44" t="s">
        <v>41</v>
      </c>
      <c r="L30" s="44" t="s">
        <v>4</v>
      </c>
      <c r="M30" s="74"/>
      <c r="N30" s="41"/>
      <c r="O30" s="41"/>
      <c r="P30" s="46"/>
      <c r="Q30" s="41"/>
      <c r="R30" s="41"/>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7">
        <f t="shared" si="5"/>
        <v>17157.35</v>
      </c>
      <c r="BB30" s="48">
        <f t="shared" si="6"/>
        <v>17157.35</v>
      </c>
      <c r="BC30" s="37" t="str">
        <f t="shared" si="7"/>
        <v>INR  Seventeen Thousand One Hundred &amp; Fifty Seven  and Paise Thirty Five Only</v>
      </c>
      <c r="IA30" s="38">
        <v>17</v>
      </c>
      <c r="IB30" s="77" t="s">
        <v>90</v>
      </c>
      <c r="IC30" s="38" t="s">
        <v>62</v>
      </c>
      <c r="ID30" s="38">
        <v>149</v>
      </c>
      <c r="IE30" s="39" t="s">
        <v>68</v>
      </c>
      <c r="IF30" s="39" t="s">
        <v>44</v>
      </c>
      <c r="IG30" s="39" t="s">
        <v>63</v>
      </c>
      <c r="IH30" s="39">
        <v>10</v>
      </c>
      <c r="II30" s="39" t="s">
        <v>39</v>
      </c>
    </row>
    <row r="31" spans="1:243" s="38" customFormat="1" ht="59.25" customHeight="1">
      <c r="A31" s="22">
        <v>18</v>
      </c>
      <c r="B31" s="79" t="s">
        <v>114</v>
      </c>
      <c r="C31" s="24" t="s">
        <v>70</v>
      </c>
      <c r="D31" s="78">
        <v>226</v>
      </c>
      <c r="E31" s="80" t="s">
        <v>68</v>
      </c>
      <c r="F31" s="78">
        <v>153.45</v>
      </c>
      <c r="G31" s="51"/>
      <c r="H31" s="52"/>
      <c r="I31" s="40" t="s">
        <v>40</v>
      </c>
      <c r="J31" s="43">
        <f>IF(I31="Less(-)",-1,1)</f>
        <v>1</v>
      </c>
      <c r="K31" s="44" t="s">
        <v>41</v>
      </c>
      <c r="L31" s="44" t="s">
        <v>4</v>
      </c>
      <c r="M31" s="74"/>
      <c r="N31" s="41"/>
      <c r="O31" s="41"/>
      <c r="P31" s="46"/>
      <c r="Q31" s="41"/>
      <c r="R31" s="41"/>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7">
        <f>total_amount_ba($B$2,$D$2,D31,F31,J31,K31,M31)</f>
        <v>34679.7</v>
      </c>
      <c r="BB31" s="48">
        <f>BA31+SUM(N31:AZ31)</f>
        <v>34679.7</v>
      </c>
      <c r="BC31" s="37" t="str">
        <f>SpellNumber(L31,BB31)</f>
        <v>INR  Thirty Four Thousand Six Hundred &amp; Seventy Nine  and Paise Seventy Only</v>
      </c>
      <c r="IA31" s="38">
        <v>18</v>
      </c>
      <c r="IB31" s="77" t="s">
        <v>129</v>
      </c>
      <c r="IC31" s="38" t="s">
        <v>70</v>
      </c>
      <c r="ID31" s="38">
        <v>226</v>
      </c>
      <c r="IE31" s="39" t="s">
        <v>68</v>
      </c>
      <c r="IF31" s="39" t="s">
        <v>44</v>
      </c>
      <c r="IG31" s="39" t="s">
        <v>63</v>
      </c>
      <c r="IH31" s="39">
        <v>10</v>
      </c>
      <c r="II31" s="39" t="s">
        <v>39</v>
      </c>
    </row>
    <row r="32" spans="1:243" s="38" customFormat="1" ht="54" customHeight="1">
      <c r="A32" s="22">
        <v>19</v>
      </c>
      <c r="B32" s="79" t="s">
        <v>109</v>
      </c>
      <c r="C32" s="24" t="s">
        <v>71</v>
      </c>
      <c r="D32" s="78">
        <v>50</v>
      </c>
      <c r="E32" s="80" t="s">
        <v>68</v>
      </c>
      <c r="F32" s="78">
        <v>164.7</v>
      </c>
      <c r="G32" s="51"/>
      <c r="H32" s="52"/>
      <c r="I32" s="40" t="s">
        <v>40</v>
      </c>
      <c r="J32" s="43">
        <f t="shared" si="4"/>
        <v>1</v>
      </c>
      <c r="K32" s="44" t="s">
        <v>41</v>
      </c>
      <c r="L32" s="44" t="s">
        <v>4</v>
      </c>
      <c r="M32" s="74"/>
      <c r="N32" s="41"/>
      <c r="O32" s="41"/>
      <c r="P32" s="46"/>
      <c r="Q32" s="41"/>
      <c r="R32" s="41"/>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7">
        <f t="shared" si="5"/>
        <v>8235</v>
      </c>
      <c r="BB32" s="48">
        <f t="shared" si="6"/>
        <v>8235</v>
      </c>
      <c r="BC32" s="37" t="str">
        <f t="shared" si="7"/>
        <v>INR  Eight Thousand Two Hundred &amp; Thirty Five  Only</v>
      </c>
      <c r="IA32" s="38">
        <v>19</v>
      </c>
      <c r="IB32" s="77" t="s">
        <v>130</v>
      </c>
      <c r="IC32" s="38" t="s">
        <v>71</v>
      </c>
      <c r="ID32" s="38">
        <v>50</v>
      </c>
      <c r="IE32" s="39" t="s">
        <v>68</v>
      </c>
      <c r="IF32" s="39" t="s">
        <v>44</v>
      </c>
      <c r="IG32" s="39" t="s">
        <v>63</v>
      </c>
      <c r="IH32" s="39">
        <v>10</v>
      </c>
      <c r="II32" s="39" t="s">
        <v>39</v>
      </c>
    </row>
    <row r="33" spans="1:243" s="38" customFormat="1" ht="153" customHeight="1">
      <c r="A33" s="22">
        <v>20</v>
      </c>
      <c r="B33" s="79" t="s">
        <v>110</v>
      </c>
      <c r="C33" s="24" t="s">
        <v>72</v>
      </c>
      <c r="D33" s="78">
        <v>49</v>
      </c>
      <c r="E33" s="80" t="s">
        <v>68</v>
      </c>
      <c r="F33" s="78">
        <v>705.7</v>
      </c>
      <c r="G33" s="51"/>
      <c r="H33" s="52"/>
      <c r="I33" s="40" t="s">
        <v>40</v>
      </c>
      <c r="J33" s="43">
        <f t="shared" si="4"/>
        <v>1</v>
      </c>
      <c r="K33" s="44" t="s">
        <v>41</v>
      </c>
      <c r="L33" s="44" t="s">
        <v>4</v>
      </c>
      <c r="M33" s="74"/>
      <c r="N33" s="41"/>
      <c r="O33" s="41"/>
      <c r="P33" s="46"/>
      <c r="Q33" s="41"/>
      <c r="R33" s="41"/>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7">
        <f t="shared" si="5"/>
        <v>34579.3</v>
      </c>
      <c r="BB33" s="48">
        <f t="shared" si="6"/>
        <v>34579.3</v>
      </c>
      <c r="BC33" s="37" t="str">
        <f t="shared" si="7"/>
        <v>INR  Thirty Four Thousand Five Hundred &amp; Seventy Nine  and Paise Thirty Only</v>
      </c>
      <c r="IA33" s="38">
        <v>20</v>
      </c>
      <c r="IB33" s="77" t="s">
        <v>131</v>
      </c>
      <c r="IC33" s="38" t="s">
        <v>72</v>
      </c>
      <c r="ID33" s="38">
        <v>49</v>
      </c>
      <c r="IE33" s="39" t="s">
        <v>68</v>
      </c>
      <c r="IF33" s="39" t="s">
        <v>44</v>
      </c>
      <c r="IG33" s="39" t="s">
        <v>63</v>
      </c>
      <c r="IH33" s="39">
        <v>10</v>
      </c>
      <c r="II33" s="39" t="s">
        <v>39</v>
      </c>
    </row>
    <row r="34" spans="1:243" s="38" customFormat="1" ht="86.25" customHeight="1">
      <c r="A34" s="22">
        <v>21</v>
      </c>
      <c r="B34" s="79" t="s">
        <v>111</v>
      </c>
      <c r="C34" s="24" t="s">
        <v>73</v>
      </c>
      <c r="D34" s="78">
        <v>43</v>
      </c>
      <c r="E34" s="80" t="s">
        <v>68</v>
      </c>
      <c r="F34" s="78">
        <v>444.8</v>
      </c>
      <c r="G34" s="51"/>
      <c r="H34" s="52"/>
      <c r="I34" s="40" t="s">
        <v>40</v>
      </c>
      <c r="J34" s="43">
        <f t="shared" si="4"/>
        <v>1</v>
      </c>
      <c r="K34" s="44" t="s">
        <v>41</v>
      </c>
      <c r="L34" s="44" t="s">
        <v>4</v>
      </c>
      <c r="M34" s="74"/>
      <c r="N34" s="41"/>
      <c r="O34" s="41"/>
      <c r="P34" s="46"/>
      <c r="Q34" s="41"/>
      <c r="R34" s="41"/>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7">
        <f t="shared" si="5"/>
        <v>19126.4</v>
      </c>
      <c r="BB34" s="48">
        <f t="shared" si="6"/>
        <v>19126.4</v>
      </c>
      <c r="BC34" s="37" t="str">
        <f t="shared" si="7"/>
        <v>INR  Nineteen Thousand One Hundred &amp; Twenty Six  and Paise Forty Only</v>
      </c>
      <c r="IA34" s="38">
        <v>21</v>
      </c>
      <c r="IB34" s="77" t="s">
        <v>132</v>
      </c>
      <c r="IC34" s="38" t="s">
        <v>73</v>
      </c>
      <c r="ID34" s="38">
        <v>43</v>
      </c>
      <c r="IE34" s="39" t="s">
        <v>68</v>
      </c>
      <c r="IF34" s="39" t="s">
        <v>44</v>
      </c>
      <c r="IG34" s="39" t="s">
        <v>63</v>
      </c>
      <c r="IH34" s="39">
        <v>10</v>
      </c>
      <c r="II34" s="39" t="s">
        <v>39</v>
      </c>
    </row>
    <row r="35" spans="1:243" s="38" customFormat="1" ht="46.5" customHeight="1">
      <c r="A35" s="22">
        <v>22</v>
      </c>
      <c r="B35" s="79" t="s">
        <v>112</v>
      </c>
      <c r="C35" s="24" t="s">
        <v>74</v>
      </c>
      <c r="D35" s="78">
        <v>58</v>
      </c>
      <c r="E35" s="80" t="s">
        <v>68</v>
      </c>
      <c r="F35" s="78">
        <v>291</v>
      </c>
      <c r="G35" s="51"/>
      <c r="H35" s="52"/>
      <c r="I35" s="40" t="s">
        <v>40</v>
      </c>
      <c r="J35" s="43">
        <f t="shared" si="4"/>
        <v>1</v>
      </c>
      <c r="K35" s="44" t="s">
        <v>41</v>
      </c>
      <c r="L35" s="44" t="s">
        <v>4</v>
      </c>
      <c r="M35" s="74"/>
      <c r="N35" s="41"/>
      <c r="O35" s="41"/>
      <c r="P35" s="46"/>
      <c r="Q35" s="41"/>
      <c r="R35" s="41"/>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7">
        <f t="shared" si="5"/>
        <v>16878</v>
      </c>
      <c r="BB35" s="48">
        <f t="shared" si="6"/>
        <v>16878</v>
      </c>
      <c r="BC35" s="37" t="str">
        <f t="shared" si="7"/>
        <v>INR  Sixteen Thousand Eight Hundred &amp; Seventy Eight  Only</v>
      </c>
      <c r="IA35" s="38">
        <v>22</v>
      </c>
      <c r="IB35" s="77" t="s">
        <v>133</v>
      </c>
      <c r="IC35" s="38" t="s">
        <v>74</v>
      </c>
      <c r="ID35" s="38">
        <v>58</v>
      </c>
      <c r="IE35" s="39" t="s">
        <v>68</v>
      </c>
      <c r="IF35" s="39" t="s">
        <v>44</v>
      </c>
      <c r="IG35" s="39" t="s">
        <v>63</v>
      </c>
      <c r="IH35" s="39">
        <v>10</v>
      </c>
      <c r="II35" s="39" t="s">
        <v>39</v>
      </c>
    </row>
    <row r="36" spans="1:243" s="38" customFormat="1" ht="51.75" customHeight="1">
      <c r="A36" s="22">
        <v>23</v>
      </c>
      <c r="B36" s="79" t="s">
        <v>85</v>
      </c>
      <c r="C36" s="24" t="s">
        <v>75</v>
      </c>
      <c r="D36" s="78">
        <v>2</v>
      </c>
      <c r="E36" s="80" t="s">
        <v>86</v>
      </c>
      <c r="F36" s="78">
        <v>138.85</v>
      </c>
      <c r="G36" s="51"/>
      <c r="H36" s="52"/>
      <c r="I36" s="40" t="s">
        <v>40</v>
      </c>
      <c r="J36" s="43">
        <f t="shared" si="4"/>
        <v>1</v>
      </c>
      <c r="K36" s="44" t="s">
        <v>41</v>
      </c>
      <c r="L36" s="44" t="s">
        <v>4</v>
      </c>
      <c r="M36" s="74"/>
      <c r="N36" s="41"/>
      <c r="O36" s="41"/>
      <c r="P36" s="46"/>
      <c r="Q36" s="41"/>
      <c r="R36" s="41"/>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7">
        <f t="shared" si="5"/>
        <v>277.7</v>
      </c>
      <c r="BB36" s="48">
        <f t="shared" si="6"/>
        <v>277.7</v>
      </c>
      <c r="BC36" s="37" t="str">
        <f t="shared" si="7"/>
        <v>INR  Two Hundred &amp; Seventy Seven  and Paise Seventy Only</v>
      </c>
      <c r="IA36" s="38">
        <v>23</v>
      </c>
      <c r="IB36" s="77" t="s">
        <v>94</v>
      </c>
      <c r="IC36" s="38" t="s">
        <v>75</v>
      </c>
      <c r="ID36" s="38">
        <v>2</v>
      </c>
      <c r="IE36" s="39" t="s">
        <v>86</v>
      </c>
      <c r="IF36" s="39" t="s">
        <v>44</v>
      </c>
      <c r="IG36" s="39" t="s">
        <v>63</v>
      </c>
      <c r="IH36" s="39">
        <v>10</v>
      </c>
      <c r="II36" s="39" t="s">
        <v>39</v>
      </c>
    </row>
    <row r="37" spans="1:243" s="38" customFormat="1" ht="48" customHeight="1">
      <c r="A37" s="53" t="s">
        <v>79</v>
      </c>
      <c r="B37" s="54"/>
      <c r="C37" s="55"/>
      <c r="D37" s="56"/>
      <c r="E37" s="56"/>
      <c r="F37" s="56"/>
      <c r="G37" s="56"/>
      <c r="H37" s="57"/>
      <c r="I37" s="57"/>
      <c r="J37" s="57"/>
      <c r="K37" s="57"/>
      <c r="L37" s="58"/>
      <c r="BA37" s="59">
        <f>SUM(BA13:BA36)</f>
        <v>423418.3</v>
      </c>
      <c r="BB37" s="60">
        <f>SUM(BB13:BB36)</f>
        <v>423418.3</v>
      </c>
      <c r="BC37" s="37" t="str">
        <f>SpellNumber($E$2,BB37)</f>
        <v>INR  Four Lakh Twenty Three Thousand Four Hundred &amp; Eighteen  and Paise Thirty Only</v>
      </c>
      <c r="IE37" s="39">
        <v>4</v>
      </c>
      <c r="IF37" s="39" t="s">
        <v>44</v>
      </c>
      <c r="IG37" s="39" t="s">
        <v>63</v>
      </c>
      <c r="IH37" s="39">
        <v>10</v>
      </c>
      <c r="II37" s="39" t="s">
        <v>39</v>
      </c>
    </row>
    <row r="38" spans="1:243" s="69" customFormat="1" ht="18">
      <c r="A38" s="54" t="s">
        <v>80</v>
      </c>
      <c r="B38" s="61"/>
      <c r="C38" s="62"/>
      <c r="D38" s="63"/>
      <c r="E38" s="75" t="s">
        <v>65</v>
      </c>
      <c r="F38" s="76"/>
      <c r="G38" s="64"/>
      <c r="H38" s="65"/>
      <c r="I38" s="65"/>
      <c r="J38" s="65"/>
      <c r="K38" s="66"/>
      <c r="L38" s="67"/>
      <c r="M38" s="68"/>
      <c r="O38" s="38"/>
      <c r="P38" s="38"/>
      <c r="Q38" s="38"/>
      <c r="R38" s="38"/>
      <c r="S38" s="38"/>
      <c r="BA38" s="70">
        <f>IF(ISBLANK(F38),0,IF(E38="Excess (+)",ROUND(BA37+(BA37*F38),2),IF(E38="Less (-)",ROUND(BA37+(BA37*F38*(-1)),2),IF(E38="At Par",BA37,0))))</f>
        <v>0</v>
      </c>
      <c r="BB38" s="71">
        <f>ROUND(BA38,0)</f>
        <v>0</v>
      </c>
      <c r="BC38" s="37" t="str">
        <f>SpellNumber($E$2,BB38)</f>
        <v>INR Zero Only</v>
      </c>
      <c r="IE38" s="72"/>
      <c r="IF38" s="72"/>
      <c r="IG38" s="72"/>
      <c r="IH38" s="72"/>
      <c r="II38" s="72"/>
    </row>
    <row r="39" spans="1:243" s="69" customFormat="1" ht="18">
      <c r="A39" s="53" t="s">
        <v>81</v>
      </c>
      <c r="B39" s="53"/>
      <c r="C39" s="84" t="str">
        <f>SpellNumber($E$2,BB38)</f>
        <v>INR Zero Only</v>
      </c>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c r="IE39" s="72"/>
      <c r="IF39" s="72"/>
      <c r="IG39" s="72"/>
      <c r="IH39" s="72"/>
      <c r="II39" s="72"/>
    </row>
    <row r="40" ht="15"/>
    <row r="41" ht="15"/>
    <row r="42" ht="15"/>
    <row r="43" ht="15"/>
    <row r="44" ht="15"/>
    <row r="45" ht="15"/>
    <row r="46" ht="15"/>
  </sheetData>
  <sheetProtection password="F108" sheet="1"/>
  <mergeCells count="8">
    <mergeCell ref="A9:BC9"/>
    <mergeCell ref="C39:BC39"/>
    <mergeCell ref="A1:L1"/>
    <mergeCell ref="A4:BC4"/>
    <mergeCell ref="A5:BC5"/>
    <mergeCell ref="A6:BC6"/>
    <mergeCell ref="A7:BC7"/>
    <mergeCell ref="B8:BC8"/>
  </mergeCells>
  <dataValidations count="21">
    <dataValidation type="list" allowBlank="1" showErrorMessage="1" sqref="E38">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8">
      <formula1>0</formula1>
      <formula2>99.9</formula2>
    </dataValidation>
    <dataValidation allowBlank="1" showInputMessage="1" showErrorMessage="1" promptTitle="Item Description" prompt="Please enter Item Description in text" sqref="B19:B24 B28">
      <formula1>0</formula1>
      <formula2>0</formula2>
    </dataValidation>
    <dataValidation type="decimal" allowBlank="1" showInputMessage="1" showErrorMessage="1" promptTitle="Rate Entry" prompt="Please enter the Basic Price in Rupees for this item. " errorTitle="Invaid Entry" error="Only Numeric Values are allowed. " sqref="G13:H27 G28:G36">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8">
      <formula1>IF(E38="Select",-1,IF(E38="At Par",0,0))</formula1>
      <formula2>IF(E38="Select",-1,IF(E38="At Par",0,0.99))</formula2>
    </dataValidation>
    <dataValidation type="list" allowBlank="1" showInputMessage="1" showErrorMessage="1" sqref="L13 L14 L15 L16 L17 L18 L19 L20 L21 L22 L23 L24 L25 L26 L27 L28 L29 L30 L31 L32 L33 L34 L36 L35">
      <formula1>"INR"</formula1>
    </dataValidation>
    <dataValidation type="decimal" allowBlank="1" showInputMessage="1" showErrorMessage="1" promptTitle="Rate Entry" prompt="Please enter the Rate in Rupees for this item. " errorTitle="Invaid Entry" error="Only Numeric Values are allowed. " sqref="H28:H36">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36">
      <formula1>0</formula1>
      <formula2>999999999999999</formula2>
    </dataValidation>
    <dataValidation type="list" allowBlank="1" showErrorMessage="1" sqref="K13:K36">
      <formula1>"Partial Conversion,Full Conversion"</formula1>
      <formula2>0</formula2>
    </dataValidation>
    <dataValidation allowBlank="1" showInputMessage="1" showErrorMessage="1" promptTitle="Addition / Deduction" prompt="Please Choose the correct One" sqref="J13:J36">
      <formula1>0</formula1>
      <formula2>0</formula2>
    </dataValidation>
    <dataValidation type="list" showErrorMessage="1" sqref="I13:I36">
      <formula1>"Excess(+),Less(-)"</formula1>
      <formula2>0</formula2>
    </dataValidation>
    <dataValidation allowBlank="1" showInputMessage="1" showErrorMessage="1" promptTitle="Itemcode/Make" prompt="Please enter text" sqref="C13:C36">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3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6">
      <formula1>0</formula1>
      <formula2>999999999999999</formula2>
    </dataValidation>
    <dataValidation allowBlank="1" showInputMessage="1" showErrorMessage="1" promptTitle="Units" prompt="Please enter Units in text" sqref="E13:E36">
      <formula1>0</formula1>
      <formula2>0</formula2>
    </dataValidation>
    <dataValidation type="decimal" allowBlank="1" showInputMessage="1" showErrorMessage="1" promptTitle="Quantity" prompt="Please enter the Quantity for this item. " errorTitle="Invalid Entry" error="Only Numeric Values are allowed. " sqref="F13:F36 D13:D36">
      <formula1>0</formula1>
      <formula2>999999999999999</formula2>
    </dataValidation>
    <dataValidation type="decimal" allowBlank="1" showErrorMessage="1" errorTitle="Invalid Entry" error="Only Numeric Values are allowed. " sqref="A13:A36">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9" t="s">
        <v>64</v>
      </c>
      <c r="F6" s="89"/>
      <c r="G6" s="89"/>
      <c r="H6" s="89"/>
      <c r="I6" s="89"/>
      <c r="J6" s="89"/>
      <c r="K6" s="89"/>
    </row>
    <row r="7" spans="5:11" ht="14.25">
      <c r="E7" s="90"/>
      <c r="F7" s="90"/>
      <c r="G7" s="90"/>
      <c r="H7" s="90"/>
      <c r="I7" s="90"/>
      <c r="J7" s="90"/>
      <c r="K7" s="90"/>
    </row>
    <row r="8" spans="5:11" ht="14.25">
      <c r="E8" s="90"/>
      <c r="F8" s="90"/>
      <c r="G8" s="90"/>
      <c r="H8" s="90"/>
      <c r="I8" s="90"/>
      <c r="J8" s="90"/>
      <c r="K8" s="90"/>
    </row>
    <row r="9" spans="5:11" ht="14.25">
      <c r="E9" s="90"/>
      <c r="F9" s="90"/>
      <c r="G9" s="90"/>
      <c r="H9" s="90"/>
      <c r="I9" s="90"/>
      <c r="J9" s="90"/>
      <c r="K9" s="90"/>
    </row>
    <row r="10" spans="5:11" ht="14.25">
      <c r="E10" s="90"/>
      <c r="F10" s="90"/>
      <c r="G10" s="90"/>
      <c r="H10" s="90"/>
      <c r="I10" s="90"/>
      <c r="J10" s="90"/>
      <c r="K10" s="90"/>
    </row>
    <row r="11" spans="5:11" ht="14.25">
      <c r="E11" s="90"/>
      <c r="F11" s="90"/>
      <c r="G11" s="90"/>
      <c r="H11" s="90"/>
      <c r="I11" s="90"/>
      <c r="J11" s="90"/>
      <c r="K11" s="90"/>
    </row>
    <row r="12" spans="5:11" ht="14.25">
      <c r="E12" s="90"/>
      <c r="F12" s="90"/>
      <c r="G12" s="90"/>
      <c r="H12" s="90"/>
      <c r="I12" s="90"/>
      <c r="J12" s="90"/>
      <c r="K12" s="90"/>
    </row>
    <row r="13" spans="5:11" ht="14.25">
      <c r="E13" s="90"/>
      <c r="F13" s="90"/>
      <c r="G13" s="90"/>
      <c r="H13" s="90"/>
      <c r="I13" s="90"/>
      <c r="J13" s="90"/>
      <c r="K13" s="90"/>
    </row>
    <row r="14" spans="5:11" ht="14.25">
      <c r="E14" s="90"/>
      <c r="F14" s="90"/>
      <c r="G14" s="90"/>
      <c r="H14" s="90"/>
      <c r="I14" s="90"/>
      <c r="J14" s="90"/>
      <c r="K14" s="9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2016-06-30T05:08:09Z</cp:lastPrinted>
  <dcterms:created xsi:type="dcterms:W3CDTF">2009-01-30T06:42:42Z</dcterms:created>
  <dcterms:modified xsi:type="dcterms:W3CDTF">2023-07-06T10:10:41Z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