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3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<sst xmlns="http://schemas.openxmlformats.org/spreadsheetml/2006/main" count="464" uniqueCount="150">
  <si>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</si>
  <si>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</si>
  <si>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</si>
  <si>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</si>
  <si>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</si>
  <si>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</si>
  <si>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</si>
  <si>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</si>
  <si>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</si>
  <si>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</si>
  <si>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</si>
  <si>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</si>
  <si>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</si>
  <si>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</si>
  <si>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</si>
  <si>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</si>
  <si>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</si>
  <si>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</si>
  <si>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</si>
  <si>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</si>
  <si>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</si>
  <si>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</si>
  <si>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</si>
  <si>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</si>
  <si>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</si>
  <si>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</si>
  <si>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</si>
  <si>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</si>
  <si>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</si>
  <si>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</si>
  <si>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</si>
  <si>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</si>
  <si>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</si>
  <si>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</si>
  <si>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</si>
  <si>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</si>
  <si>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</si>
  <si>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</si>
  <si>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</si>
  <si>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</si>
  <si>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</si>
  <si>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</si>
  <si>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</si>
  <si>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</si>
  <si>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</si>
  <si>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</si>
  <si>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</si>
  <si>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</si>
  <si>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</si>
  <si>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</si>
  <si>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</si>
  <si>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</si>
  <si>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</si>
  <si>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</si>
  <si>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</si>
  <si>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</si>
  <si>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</si>
  <si>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</si>
  <si>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</si>
  <si>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</si>
  <si>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</si>
  <si>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</si>
  <si>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</si>
  <si>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</si>
  <si>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</si>
  <si>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</si>
  <si>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</si>
  <si>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</si>
  <si>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</si>
  <si>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</si>
  <si>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</si>
  <si>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</si>
  <si>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</si>
  <si>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</si>
  <si>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</si>
  <si>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</si>
  <si>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</si>
  <si>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</si>
  <si>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</si>
  <si>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</si>
  <si>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</si>
  <si>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</si>
  <si>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</si>
  <si>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</si>
  <si>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</si>
  <si>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</si>
  <si>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</si>
  <si>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</si>
  <si>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</si>
  <si>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</si>
  <si>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</si>
  <si>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</si>
  <si>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</si>
  <si>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</si>
  <si>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</si>
  <si>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</si>
  <si>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</si>
  <si>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</si>
  <si>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</si>
  <si>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</si>
  <si>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</si>
  <si>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</si>
  <si>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</si>
  <si>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</si>
  <si>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</si>
  <si>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</si>
  <si>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</si>
  <si>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</si>
  <si>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</si>
  <si>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</si>
  <si>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</si>
  <si>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BI01010001010000000000000515BI0100001140</t>
  </si>
  <si>
    <t>BI01010001010000000000000515BI0100001141</t>
  </si>
  <si>
    <t>BI01010001010000000000000515BI0100001142</t>
  </si>
  <si>
    <t>BI01010001010000000000000515BI0100001143</t>
  </si>
  <si>
    <t>Name of Work: Estimate for Electrical installation,illuminations and wiring wor for ground &amp;  Mezzanine Floor Structure for CoE in Machine Tools Design  center  IIT(BHU)</t>
  </si>
  <si>
    <t>Contract No:   IIT(BHU)/IWD/</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</si>
  <si>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</si>
  <si>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</si>
  <si>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2 X 4 sq. mm + 1 X 4 sq. mm earth wire</t>
  </si>
  <si>
    <t>2 X6sq. mm + 1 X 6 sq. mm earth wire</t>
  </si>
  <si>
    <t>4 X 6 sq. mm + 2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</si>
  <si>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</si>
  <si>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</si>
  <si>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plateand cover in front on surface or in recess, including providingand fixing 6 pin 5/6 A &amp; 15/16 A modular socket outlet and15/16 A modular switch, connections etc. as required.</t>
    </r>
    <r>
      <rPr>
        <b/>
        <sz val="10"/>
        <rFont val="Times New Roman"/>
        <family val="1"/>
      </rPr>
      <t xml:space="preserve">Make-L&amp;T/LEGRAND/ABB
</t>
    </r>
  </si>
  <si>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</si>
  <si>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</si>
  <si>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 as required . (Note : Vertical type MCB TPDB is normally used where 3 phase outlets are required.) 
8 way (4 + 24), Double door </t>
  </si>
  <si>
    <t xml:space="preserve">Double pole </t>
  </si>
  <si>
    <t>FP MCB 40/63 A Make-L&amp;T/ABB/C&amp;S/Legrand/Hagger/Seimens/Schneider</t>
  </si>
  <si>
    <t>125 36KA Amp,MCCBS Conforms to IS/IEC-60947-2 Make-L&amp;T/ABB/Indoasian</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</si>
  <si>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</si>
  <si>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 &amp; Installation of 2X2 pure LED  false ceiling Surface Light  </t>
    </r>
    <r>
      <rPr>
        <b/>
        <sz val="10"/>
        <rFont val="Times New Roman"/>
        <family val="1"/>
      </rPr>
      <t>Make-Phillipse/Wipro/CG/Polycab</t>
    </r>
  </si>
  <si>
    <r>
      <t xml:space="preserve">Supplying and fixing of 230VAC 1Ph.400 mm ,900 rpm Wall Fan </t>
    </r>
    <r>
      <rPr>
        <b/>
        <sz val="10"/>
        <rFont val="Times New Roman"/>
        <family val="1"/>
      </rPr>
      <t xml:space="preserve">Make-ORIENT/CG/USHA/Bajaj  </t>
    </r>
  </si>
  <si>
    <r>
      <t>Supplying and fixing of 230VAC 1Ph. 1400mm dia Ceiling Fan (High Speed)  .  (</t>
    </r>
    <r>
      <rPr>
        <b/>
        <sz val="10"/>
        <rFont val="Times New Roman"/>
        <family val="1"/>
      </rPr>
      <t>Make: Usha / Crompton / Bajaj )</t>
    </r>
  </si>
  <si>
    <t>Supplying and fixing of 230VAC 1Ph.  Two module steeped type fan electronic regulator</t>
  </si>
  <si>
    <r>
      <t xml:space="preserve">Supplying and fixing of 230VAC 1Ph. 450 mm exhaust Fan  with sweep feature. </t>
    </r>
    <r>
      <rPr>
        <b/>
        <sz val="10"/>
        <rFont val="Times New Roman"/>
        <family val="1"/>
      </rPr>
      <t>( Make: Usha / ORIENT / CG)</t>
    </r>
  </si>
  <si>
    <t xml:space="preserve">Supplying,Cutting of huck , painting and fixing of  MS Down down conduit for  installation of ceiling fan upto 5 to 15 feet </t>
  </si>
  <si>
    <t xml:space="preserve">4 Way Encloser Metal Box for FP MCB </t>
  </si>
  <si>
    <r>
      <t>Supply and fixing of LED Flood light fitting having die cast aluminium body and diffuser with driver set suitable for 50 to Watt. Confirming to IP 66 and above protection complete in all respect.</t>
    </r>
    <r>
      <rPr>
        <b/>
        <sz val="11"/>
        <rFont val="Times New Roman"/>
        <family val="1"/>
      </rPr>
      <t>Make-  Bajaj, Philips,C&amp;S,Crompton&amp; Havells</t>
    </r>
    <r>
      <rPr>
        <sz val="11"/>
        <rFont val="Times New Roman"/>
        <family val="1"/>
      </rPr>
      <t xml:space="preserve">. </t>
    </r>
  </si>
  <si>
    <t xml:space="preserve">Earthing with G.I earth plate 600 mm X 600 mm X 6 mmthick including accessories, and providing masonry enclosurewith cover plate having locking arrangement and watering pipeof 2.7 meter long etc. with charcoal/ coke and salt as required.
</t>
  </si>
  <si>
    <t xml:space="preserve">Supplying &amp; laying 25mmx5mm G.I Strip at 0.50 meter belwo ground as strip on surface or in reces for connection etc. Connetion/termination with G.I Providing and fixing 25 mm X 5 mm copper strip on surface or in recess for connections etc. as required.
</t>
  </si>
  <si>
    <t>SITC of 125 Amp. Main Switch with 6 nos SFU  &amp; Enclosour box Make- L&amp;T/ABB/SEIMENS.</t>
  </si>
  <si>
    <t>Supply &amp; Installation of industrial shockt 32Amp. 5 pin with box and all respect for power supply to haivy equipmnent.</t>
  </si>
  <si>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</si>
  <si>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 xml:space="preserve">Supply and laying/fixing in wall   of 3.5CX70Sqmm  Armoured Aluminium  Cable  650/1100V grade as per IS 7098(Part 1) 1988 ,PVC insulated and PVC sheathed / XLPE power cable of 1.1 kV grade of following size, Laying and fixing of one number PVC insulated and PVC sheathed / XLPE power cable of 1.1 KV grade of following size on wall surface as required
</t>
  </si>
  <si>
    <t>Points</t>
  </si>
  <si>
    <t>Mtrs</t>
  </si>
  <si>
    <t>Mtr</t>
  </si>
  <si>
    <t xml:space="preserve">Supplying and fixing 5 A to 32 A rating, 240/415 V, 10 kA, "C" curve, miniature circuit breaker suitable for inductive load of following poles in the existing MCB DB complete with connections, testing and commissioning etc. as required. Make L&amp;T/ABB/C&amp;S/Legrand/Hagger/Seimens/Schneider
Single Pole MCB Make-L&amp;T/ABB/C&amp;S/Legrand/Hagger/Seimens/Schneider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</si>
</sst>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7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indexed="8"/>
      <name val="Times New Roman"/>
      <family val="1"/>
    </font>
    <font>
      <sz val="11"/>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5">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72"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72"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5" fillId="0" borderId="13" xfId="57" applyNumberFormat="1" applyFont="1" applyFill="1" applyBorder="1" applyAlignment="1" applyProtection="1">
      <alignment horizontal="center" vertical="top" wrapText="1"/>
      <protection locked="0"/>
    </xf>
    <xf numFmtId="2" fontId="7" fillId="0" borderId="13" xfId="60" applyNumberFormat="1" applyFont="1" applyFill="1" applyBorder="1" applyAlignment="1" applyProtection="1">
      <alignment horizontal="right" vertical="top"/>
      <protection/>
    </xf>
    <xf numFmtId="2" fontId="7" fillId="0" borderId="11" xfId="57" applyNumberFormat="1" applyFont="1" applyFill="1" applyBorder="1" applyAlignment="1" applyProtection="1">
      <alignment horizontal="right" vertical="top"/>
      <protection locked="0"/>
    </xf>
    <xf numFmtId="2" fontId="7" fillId="0" borderId="11" xfId="60" applyNumberFormat="1" applyFont="1" applyFill="1" applyBorder="1" applyAlignment="1" applyProtection="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6"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6" fillId="0" borderId="13" xfId="60" applyNumberFormat="1" applyFont="1" applyFill="1" applyBorder="1" applyAlignment="1">
      <alignment vertical="top"/>
      <protection/>
    </xf>
    <xf numFmtId="2" fontId="16"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7" fillId="0" borderId="12" xfId="57" applyNumberFormat="1" applyFont="1" applyFill="1" applyBorder="1" applyAlignment="1" applyProtection="1">
      <alignment vertical="top"/>
      <protection/>
    </xf>
    <xf numFmtId="0" fontId="18" fillId="0" borderId="11" xfId="60" applyNumberFormat="1" applyFont="1" applyFill="1" applyBorder="1" applyAlignment="1" applyProtection="1">
      <alignment vertical="center" wrapText="1"/>
      <protection locked="0"/>
    </xf>
    <xf numFmtId="0" fontId="17"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8"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1" fillId="0" borderId="13" xfId="60" applyNumberFormat="1" applyFont="1" applyFill="1" applyBorder="1" applyAlignment="1">
      <alignment vertical="top"/>
      <protection/>
    </xf>
    <xf numFmtId="2" fontId="16"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4" xfId="57" applyNumberFormat="1" applyFont="1" applyFill="1" applyBorder="1" applyAlignment="1" applyProtection="1">
      <alignment horizontal="right" vertical="top"/>
      <protection locked="0"/>
    </xf>
    <xf numFmtId="2" fontId="7" fillId="33" borderId="13" xfId="57" applyNumberFormat="1" applyFont="1" applyFill="1" applyBorder="1" applyAlignment="1" applyProtection="1">
      <alignment horizontal="right" vertical="top"/>
      <protection locked="0"/>
    </xf>
    <xf numFmtId="0" fontId="19" fillId="33" borderId="11" xfId="60" applyNumberFormat="1" applyFont="1" applyFill="1" applyBorder="1" applyAlignment="1" applyProtection="1">
      <alignment vertical="center" wrapText="1"/>
      <protection locked="0"/>
    </xf>
    <xf numFmtId="10" fontId="20"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25" fillId="0" borderId="21" xfId="0" applyFont="1" applyBorder="1" applyAlignment="1">
      <alignment horizontal="left" vertical="top" wrapText="1"/>
    </xf>
    <xf numFmtId="0" fontId="25" fillId="0" borderId="21" xfId="57" applyFont="1" applyBorder="1" applyAlignment="1">
      <alignment horizontal="left" vertical="top" wrapText="1"/>
      <protection/>
    </xf>
    <xf numFmtId="0" fontId="66" fillId="0" borderId="21" xfId="0" applyFont="1" applyBorder="1" applyAlignment="1">
      <alignment horizontal="left" vertical="top" wrapText="1"/>
    </xf>
    <xf numFmtId="0" fontId="66" fillId="0" borderId="21" xfId="0" applyFont="1" applyBorder="1" applyAlignment="1">
      <alignment horizontal="left" vertical="top"/>
    </xf>
    <xf numFmtId="0" fontId="25" fillId="0" borderId="21" xfId="0" applyFont="1" applyBorder="1" applyAlignment="1">
      <alignment horizontal="justify" vertical="top" wrapText="1"/>
    </xf>
    <xf numFmtId="0" fontId="67" fillId="0" borderId="21" xfId="0" applyFont="1" applyBorder="1" applyAlignment="1">
      <alignment vertical="top"/>
    </xf>
    <xf numFmtId="0" fontId="27" fillId="0" borderId="21" xfId="0" applyFont="1" applyBorder="1" applyAlignment="1">
      <alignment vertical="top" wrapText="1"/>
    </xf>
    <xf numFmtId="0" fontId="67" fillId="0" borderId="21" xfId="0" applyFont="1" applyBorder="1" applyAlignment="1">
      <alignment vertical="top" wrapText="1"/>
    </xf>
    <xf numFmtId="0" fontId="25" fillId="0" borderId="21" xfId="57" applyFont="1" applyBorder="1" applyAlignment="1">
      <alignment horizontal="center" vertical="top" wrapText="1"/>
      <protection/>
    </xf>
    <xf numFmtId="0" fontId="25" fillId="0" borderId="21" xfId="0" applyFont="1" applyBorder="1" applyAlignment="1">
      <alignment horizontal="center" vertical="top" wrapText="1"/>
    </xf>
    <xf numFmtId="0" fontId="25" fillId="0" borderId="21" xfId="0" applyFont="1" applyBorder="1" applyAlignment="1">
      <alignment horizontal="center" vertical="center" wrapText="1"/>
    </xf>
    <xf numFmtId="0" fontId="25" fillId="0" borderId="21" xfId="57" applyFont="1" applyBorder="1" applyAlignment="1">
      <alignment horizontal="center" vertical="center" wrapText="1"/>
      <protection/>
    </xf>
    <xf numFmtId="0" fontId="0" fillId="0" borderId="21" xfId="0" applyBorder="1" applyAlignment="1">
      <alignment horizontal="center" vertical="center"/>
    </xf>
    <xf numFmtId="0" fontId="47" fillId="0" borderId="21" xfId="0" applyFont="1" applyBorder="1" applyAlignment="1">
      <alignment horizontal="center" vertical="center"/>
    </xf>
    <xf numFmtId="2" fontId="25" fillId="0" borderId="21" xfId="44" applyNumberFormat="1" applyFont="1" applyBorder="1" applyAlignment="1">
      <alignment horizontal="center" vertical="top" wrapText="1"/>
    </xf>
    <xf numFmtId="2" fontId="25" fillId="0" borderId="21" xfId="44" applyNumberFormat="1" applyFont="1" applyBorder="1" applyAlignment="1">
      <alignment horizontal="center" vertical="center" wrapText="1"/>
    </xf>
    <xf numFmtId="2" fontId="0" fillId="0" borderId="21" xfId="0" applyNumberFormat="1" applyBorder="1" applyAlignment="1">
      <alignment horizontal="center" vertical="center"/>
    </xf>
    <xf numFmtId="2" fontId="47" fillId="0" borderId="21" xfId="0" applyNumberFormat="1" applyFont="1" applyBorder="1" applyAlignment="1">
      <alignment horizontal="center" vertical="center"/>
    </xf>
    <xf numFmtId="0" fontId="68" fillId="0" borderId="21" xfId="0" applyFont="1" applyBorder="1" applyAlignment="1">
      <alignment horizontal="center" vertical="center"/>
    </xf>
    <xf numFmtId="0" fontId="11" fillId="0" borderId="13" xfId="57" applyNumberFormat="1" applyFont="1" applyFill="1" applyBorder="1" applyAlignment="1">
      <alignment horizontal="center" vertical="center" wrapText="1"/>
      <protection/>
    </xf>
    <xf numFmtId="0" fontId="16"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6"/>
  <sheetViews>
    <sheetView showGridLines="0" zoomScale="85" zoomScaleNormal="85" zoomScalePageLayoutView="0" workbookViewId="0" topLeftCell="A37">
      <selection activeCell="B32" sqref="B32"/>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9" t="str">
        <f>B2&amp;" BoQ"</f>
        <v>Percentage BoQ</v>
      </c>
      <c r="B1" s="99"/>
      <c r="C1" s="99"/>
      <c r="D1" s="99"/>
      <c r="E1" s="99"/>
      <c r="F1" s="99"/>
      <c r="G1" s="99"/>
      <c r="H1" s="99"/>
      <c r="I1" s="99"/>
      <c r="J1" s="99"/>
      <c r="K1" s="99"/>
      <c r="L1" s="99"/>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100" t="s">
        <v>68</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E4" s="10"/>
      <c r="IF4" s="10"/>
      <c r="IG4" s="10"/>
      <c r="IH4" s="10"/>
      <c r="II4" s="10"/>
    </row>
    <row r="5" spans="1:243" s="9" customFormat="1" ht="36" customHeight="1">
      <c r="A5" s="100" t="s">
        <v>115</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IE5" s="10"/>
      <c r="IF5" s="10"/>
      <c r="IG5" s="10"/>
      <c r="IH5" s="10"/>
      <c r="II5" s="10"/>
    </row>
    <row r="6" spans="1:243" s="9" customFormat="1" ht="27" customHeight="1">
      <c r="A6" s="100" t="s">
        <v>116</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IE6" s="10"/>
      <c r="IF6" s="10"/>
      <c r="IG6" s="10"/>
      <c r="IH6" s="10"/>
      <c r="II6" s="10"/>
    </row>
    <row r="7" spans="1:243" s="9" customFormat="1" ht="15" hidden="1">
      <c r="A7" s="101" t="s">
        <v>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E7" s="10"/>
      <c r="IF7" s="10"/>
      <c r="IG7" s="10"/>
      <c r="IH7" s="10"/>
      <c r="II7" s="10"/>
    </row>
    <row r="8" spans="1:243" s="12" customFormat="1" ht="60">
      <c r="A8" s="11" t="s">
        <v>65</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IE8" s="13"/>
      <c r="IF8" s="13"/>
      <c r="IG8" s="13"/>
      <c r="IH8" s="13"/>
      <c r="II8" s="13"/>
    </row>
    <row r="9" spans="1:243" s="14" customFormat="1" ht="15">
      <c r="A9" s="97" t="s">
        <v>8</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78</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80</v>
      </c>
      <c r="IC13" s="38" t="s">
        <v>34</v>
      </c>
      <c r="IE13" s="39"/>
      <c r="IF13" s="39" t="s">
        <v>35</v>
      </c>
      <c r="IG13" s="39" t="s">
        <v>36</v>
      </c>
      <c r="IH13" s="39">
        <v>10</v>
      </c>
      <c r="II13" s="39" t="s">
        <v>37</v>
      </c>
    </row>
    <row r="14" spans="1:243" s="38" customFormat="1" ht="72" customHeight="1">
      <c r="A14" s="22">
        <v>1</v>
      </c>
      <c r="B14" s="78" t="s">
        <v>117</v>
      </c>
      <c r="C14" s="24" t="s">
        <v>38</v>
      </c>
      <c r="D14" s="86">
        <v>140</v>
      </c>
      <c r="E14" s="86" t="s">
        <v>146</v>
      </c>
      <c r="F14" s="92">
        <v>990</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138600</v>
      </c>
      <c r="BB14" s="48">
        <f aca="true" t="shared" si="2" ref="BB14:BB24">BA14+SUM(N14:AZ14)</f>
        <v>138600</v>
      </c>
      <c r="BC14" s="37" t="str">
        <f aca="true" t="shared" si="3" ref="BC14:BC24">SpellNumber(L14,BB14)</f>
        <v>INR  One Lakh Thirty Eight Thousand Six Hundred    Only</v>
      </c>
      <c r="IA14" s="38">
        <v>1</v>
      </c>
      <c r="IB14" s="77" t="s">
        <v>85</v>
      </c>
      <c r="IC14" s="38" t="s">
        <v>38</v>
      </c>
      <c r="ID14" s="38">
        <v>1446</v>
      </c>
      <c r="IE14" s="39" t="s">
        <v>81</v>
      </c>
      <c r="IF14" s="39" t="s">
        <v>42</v>
      </c>
      <c r="IG14" s="39" t="s">
        <v>36</v>
      </c>
      <c r="IH14" s="39">
        <v>123.223</v>
      </c>
      <c r="II14" s="39" t="s">
        <v>39</v>
      </c>
    </row>
    <row r="15" spans="1:243" s="38" customFormat="1" ht="74.25" customHeight="1">
      <c r="A15" s="22">
        <v>2.1</v>
      </c>
      <c r="B15" s="78" t="s">
        <v>118</v>
      </c>
      <c r="C15" s="24" t="s">
        <v>43</v>
      </c>
      <c r="D15" s="87">
        <v>120</v>
      </c>
      <c r="E15" s="86" t="s">
        <v>147</v>
      </c>
      <c r="F15" s="92">
        <v>167</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20040</v>
      </c>
      <c r="BB15" s="48">
        <f t="shared" si="2"/>
        <v>20040</v>
      </c>
      <c r="BC15" s="37" t="str">
        <f t="shared" si="3"/>
        <v>INR  Twenty Thousand  &amp;Forty  Only</v>
      </c>
      <c r="IA15" s="38">
        <v>2</v>
      </c>
      <c r="IB15" s="77" t="s">
        <v>86</v>
      </c>
      <c r="IC15" s="38" t="s">
        <v>43</v>
      </c>
      <c r="ID15" s="38">
        <v>482</v>
      </c>
      <c r="IE15" s="39" t="s">
        <v>81</v>
      </c>
      <c r="IF15" s="39" t="s">
        <v>44</v>
      </c>
      <c r="IG15" s="39" t="s">
        <v>45</v>
      </c>
      <c r="IH15" s="39">
        <v>213</v>
      </c>
      <c r="II15" s="39" t="s">
        <v>39</v>
      </c>
    </row>
    <row r="16" spans="1:243" s="38" customFormat="1" ht="33" customHeight="1">
      <c r="A16" s="22">
        <v>2.2</v>
      </c>
      <c r="B16" s="78" t="s">
        <v>119</v>
      </c>
      <c r="C16" s="24" t="s">
        <v>46</v>
      </c>
      <c r="D16" s="87">
        <v>275</v>
      </c>
      <c r="E16" s="86" t="s">
        <v>147</v>
      </c>
      <c r="F16" s="92">
        <v>200</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55000</v>
      </c>
      <c r="BB16" s="48">
        <f t="shared" si="2"/>
        <v>55000</v>
      </c>
      <c r="BC16" s="37" t="str">
        <f t="shared" si="3"/>
        <v>INR  Fifty Five Thousand    Only</v>
      </c>
      <c r="IA16" s="38">
        <v>3</v>
      </c>
      <c r="IB16" s="77" t="s">
        <v>87</v>
      </c>
      <c r="IC16" s="38" t="s">
        <v>46</v>
      </c>
      <c r="ID16" s="38">
        <v>241</v>
      </c>
      <c r="IE16" s="39" t="s">
        <v>81</v>
      </c>
      <c r="IF16" s="39" t="s">
        <v>35</v>
      </c>
      <c r="IG16" s="39" t="s">
        <v>47</v>
      </c>
      <c r="IH16" s="39">
        <v>10</v>
      </c>
      <c r="II16" s="39" t="s">
        <v>39</v>
      </c>
    </row>
    <row r="17" spans="1:243" s="38" customFormat="1" ht="40.5" customHeight="1">
      <c r="A17" s="22">
        <v>2.3</v>
      </c>
      <c r="B17" s="78" t="s">
        <v>120</v>
      </c>
      <c r="C17" s="24" t="s">
        <v>48</v>
      </c>
      <c r="D17" s="87">
        <v>30</v>
      </c>
      <c r="E17" s="86" t="s">
        <v>147</v>
      </c>
      <c r="F17" s="92">
        <v>249</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7470</v>
      </c>
      <c r="BB17" s="48">
        <f t="shared" si="2"/>
        <v>7470</v>
      </c>
      <c r="BC17" s="37" t="str">
        <f t="shared" si="3"/>
        <v>INR  Seven Thousand Four Hundred &amp; Seventy  Only</v>
      </c>
      <c r="IA17" s="38">
        <v>4</v>
      </c>
      <c r="IB17" s="77" t="s">
        <v>88</v>
      </c>
      <c r="IC17" s="38" t="s">
        <v>48</v>
      </c>
      <c r="ID17" s="38">
        <v>241</v>
      </c>
      <c r="IE17" s="39" t="s">
        <v>81</v>
      </c>
      <c r="IF17" s="39" t="s">
        <v>49</v>
      </c>
      <c r="IG17" s="39" t="s">
        <v>50</v>
      </c>
      <c r="IH17" s="39">
        <v>10</v>
      </c>
      <c r="II17" s="39" t="s">
        <v>39</v>
      </c>
    </row>
    <row r="18" spans="1:243" s="38" customFormat="1" ht="30" customHeight="1">
      <c r="A18" s="22">
        <v>2.4</v>
      </c>
      <c r="B18" s="78" t="s">
        <v>121</v>
      </c>
      <c r="C18" s="24" t="s">
        <v>51</v>
      </c>
      <c r="D18" s="88">
        <v>436</v>
      </c>
      <c r="E18" s="88" t="s">
        <v>147</v>
      </c>
      <c r="F18" s="93">
        <v>394</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171784</v>
      </c>
      <c r="BB18" s="48">
        <f t="shared" si="2"/>
        <v>171784</v>
      </c>
      <c r="BC18" s="37" t="str">
        <f t="shared" si="3"/>
        <v>INR  One Lakh Seventy One Thousand Seven Hundred &amp; Eighty Four  Only</v>
      </c>
      <c r="IA18" s="38">
        <v>5</v>
      </c>
      <c r="IB18" s="77" t="s">
        <v>89</v>
      </c>
      <c r="IC18" s="38" t="s">
        <v>51</v>
      </c>
      <c r="ID18" s="38">
        <v>4819</v>
      </c>
      <c r="IE18" s="39" t="s">
        <v>67</v>
      </c>
      <c r="IF18" s="39" t="s">
        <v>42</v>
      </c>
      <c r="IG18" s="39" t="s">
        <v>36</v>
      </c>
      <c r="IH18" s="39">
        <v>123.223</v>
      </c>
      <c r="II18" s="39" t="s">
        <v>39</v>
      </c>
    </row>
    <row r="19" spans="1:243" s="38" customFormat="1" ht="30.75" customHeight="1">
      <c r="A19" s="22">
        <v>2.5</v>
      </c>
      <c r="B19" s="78" t="s">
        <v>122</v>
      </c>
      <c r="C19" s="24" t="s">
        <v>52</v>
      </c>
      <c r="D19" s="88">
        <v>20</v>
      </c>
      <c r="E19" s="88" t="s">
        <v>147</v>
      </c>
      <c r="F19" s="93">
        <v>543</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10860</v>
      </c>
      <c r="BB19" s="48">
        <f t="shared" si="2"/>
        <v>10860</v>
      </c>
      <c r="BC19" s="37" t="str">
        <f t="shared" si="3"/>
        <v>INR  Ten Thousand Eight Hundred &amp; Sixty  Only</v>
      </c>
      <c r="IA19" s="38">
        <v>6</v>
      </c>
      <c r="IB19" s="77" t="s">
        <v>90</v>
      </c>
      <c r="IC19" s="38" t="s">
        <v>52</v>
      </c>
      <c r="ID19" s="38">
        <v>482</v>
      </c>
      <c r="IE19" s="39" t="s">
        <v>81</v>
      </c>
      <c r="IF19" s="39" t="s">
        <v>44</v>
      </c>
      <c r="IG19" s="39" t="s">
        <v>45</v>
      </c>
      <c r="IH19" s="39">
        <v>213</v>
      </c>
      <c r="II19" s="39" t="s">
        <v>39</v>
      </c>
    </row>
    <row r="20" spans="1:243" s="38" customFormat="1" ht="60" customHeight="1">
      <c r="A20" s="22">
        <v>3</v>
      </c>
      <c r="B20" s="79" t="s">
        <v>123</v>
      </c>
      <c r="C20" s="24" t="s">
        <v>53</v>
      </c>
      <c r="D20" s="89">
        <v>54</v>
      </c>
      <c r="E20" s="89" t="s">
        <v>39</v>
      </c>
      <c r="F20" s="89">
        <v>401</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21654</v>
      </c>
      <c r="BB20" s="48">
        <f t="shared" si="2"/>
        <v>21654</v>
      </c>
      <c r="BC20" s="37" t="str">
        <f t="shared" si="3"/>
        <v>INR  Twenty One Thousand Six Hundred &amp; Fifty Four  Only</v>
      </c>
      <c r="IA20" s="38">
        <v>7</v>
      </c>
      <c r="IB20" s="77" t="s">
        <v>91</v>
      </c>
      <c r="IC20" s="38" t="s">
        <v>53</v>
      </c>
      <c r="ID20" s="38">
        <v>4819</v>
      </c>
      <c r="IE20" s="39" t="s">
        <v>67</v>
      </c>
      <c r="IF20" s="39" t="s">
        <v>35</v>
      </c>
      <c r="IG20" s="39" t="s">
        <v>47</v>
      </c>
      <c r="IH20" s="39">
        <v>10</v>
      </c>
      <c r="II20" s="39" t="s">
        <v>39</v>
      </c>
    </row>
    <row r="21" spans="1:243" s="38" customFormat="1" ht="57" customHeight="1">
      <c r="A21" s="22">
        <v>4</v>
      </c>
      <c r="B21" s="78" t="s">
        <v>124</v>
      </c>
      <c r="C21" s="24" t="s">
        <v>54</v>
      </c>
      <c r="D21" s="88">
        <v>60</v>
      </c>
      <c r="E21" s="88" t="s">
        <v>39</v>
      </c>
      <c r="F21" s="93">
        <v>495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29700</v>
      </c>
      <c r="BB21" s="48">
        <f t="shared" si="2"/>
        <v>29700</v>
      </c>
      <c r="BC21" s="37" t="str">
        <f t="shared" si="3"/>
        <v>INR  Twenty Nine Thousand Seven Hundred    Only</v>
      </c>
      <c r="IA21" s="38">
        <v>8</v>
      </c>
      <c r="IB21" s="38" t="s">
        <v>92</v>
      </c>
      <c r="IC21" s="38" t="s">
        <v>54</v>
      </c>
      <c r="ID21" s="38">
        <v>100</v>
      </c>
      <c r="IE21" s="39" t="s">
        <v>39</v>
      </c>
      <c r="IF21" s="39" t="s">
        <v>49</v>
      </c>
      <c r="IG21" s="39" t="s">
        <v>50</v>
      </c>
      <c r="IH21" s="39">
        <v>10</v>
      </c>
      <c r="II21" s="39" t="s">
        <v>39</v>
      </c>
    </row>
    <row r="22" spans="1:243" s="38" customFormat="1" ht="51" customHeight="1">
      <c r="A22" s="22">
        <v>5</v>
      </c>
      <c r="B22" s="78" t="s">
        <v>125</v>
      </c>
      <c r="C22" s="24" t="s">
        <v>55</v>
      </c>
      <c r="D22" s="87">
        <v>2</v>
      </c>
      <c r="E22" s="87" t="s">
        <v>39</v>
      </c>
      <c r="F22" s="92">
        <v>1760</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3520</v>
      </c>
      <c r="BB22" s="48">
        <f t="shared" si="2"/>
        <v>3520</v>
      </c>
      <c r="BC22" s="37" t="str">
        <f t="shared" si="3"/>
        <v>INR  Three Thousand Five Hundred &amp; Twenty  Only</v>
      </c>
      <c r="IA22" s="38">
        <v>9</v>
      </c>
      <c r="IB22" s="77" t="s">
        <v>93</v>
      </c>
      <c r="IC22" s="38" t="s">
        <v>55</v>
      </c>
      <c r="ID22" s="38">
        <v>100</v>
      </c>
      <c r="IE22" s="39" t="s">
        <v>39</v>
      </c>
      <c r="IF22" s="39" t="s">
        <v>42</v>
      </c>
      <c r="IG22" s="39" t="s">
        <v>36</v>
      </c>
      <c r="IH22" s="39">
        <v>123.223</v>
      </c>
      <c r="II22" s="39" t="s">
        <v>39</v>
      </c>
    </row>
    <row r="23" spans="1:243" s="38" customFormat="1" ht="49.5" customHeight="1">
      <c r="A23" s="22">
        <v>6</v>
      </c>
      <c r="B23" s="79" t="s">
        <v>126</v>
      </c>
      <c r="C23" s="24" t="s">
        <v>56</v>
      </c>
      <c r="D23" s="87">
        <v>3</v>
      </c>
      <c r="E23" s="87" t="s">
        <v>39</v>
      </c>
      <c r="F23" s="92">
        <v>4601</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13803</v>
      </c>
      <c r="BB23" s="48">
        <f t="shared" si="2"/>
        <v>13803</v>
      </c>
      <c r="BC23" s="37" t="str">
        <f t="shared" si="3"/>
        <v>INR  Thirteen Thousand Eight Hundred &amp; Three  Only</v>
      </c>
      <c r="IA23" s="38">
        <v>10</v>
      </c>
      <c r="IB23" s="77" t="s">
        <v>94</v>
      </c>
      <c r="IC23" s="38" t="s">
        <v>56</v>
      </c>
      <c r="ID23" s="38">
        <v>100</v>
      </c>
      <c r="IE23" s="39" t="s">
        <v>39</v>
      </c>
      <c r="IF23" s="39" t="s">
        <v>44</v>
      </c>
      <c r="IG23" s="39" t="s">
        <v>45</v>
      </c>
      <c r="IH23" s="39">
        <v>213</v>
      </c>
      <c r="II23" s="39" t="s">
        <v>39</v>
      </c>
    </row>
    <row r="24" spans="1:243" s="38" customFormat="1" ht="48" customHeight="1">
      <c r="A24" s="22">
        <v>7</v>
      </c>
      <c r="B24" s="79" t="s">
        <v>127</v>
      </c>
      <c r="C24" s="24" t="s">
        <v>57</v>
      </c>
      <c r="D24" s="87">
        <v>2</v>
      </c>
      <c r="E24" s="87" t="s">
        <v>39</v>
      </c>
      <c r="F24" s="92">
        <v>7744</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15488</v>
      </c>
      <c r="BB24" s="48">
        <f t="shared" si="2"/>
        <v>15488</v>
      </c>
      <c r="BC24" s="37" t="str">
        <f t="shared" si="3"/>
        <v>INR  Fifteen Thousand Four Hundred &amp; Eighty Eight  Only</v>
      </c>
      <c r="IA24" s="38">
        <v>11</v>
      </c>
      <c r="IB24" s="77" t="s">
        <v>95</v>
      </c>
      <c r="IC24" s="38" t="s">
        <v>57</v>
      </c>
      <c r="ID24" s="38">
        <v>100</v>
      </c>
      <c r="IE24" s="39" t="s">
        <v>39</v>
      </c>
      <c r="IF24" s="39" t="s">
        <v>35</v>
      </c>
      <c r="IG24" s="39" t="s">
        <v>47</v>
      </c>
      <c r="IH24" s="39">
        <v>10</v>
      </c>
      <c r="II24" s="39" t="s">
        <v>39</v>
      </c>
    </row>
    <row r="25" spans="1:243" s="38" customFormat="1" ht="48.75" customHeight="1">
      <c r="A25" s="22">
        <v>8</v>
      </c>
      <c r="B25" s="78" t="s">
        <v>149</v>
      </c>
      <c r="C25" s="24" t="s">
        <v>79</v>
      </c>
      <c r="D25" s="87">
        <v>45</v>
      </c>
      <c r="E25" s="87" t="s">
        <v>39</v>
      </c>
      <c r="F25" s="92">
        <v>199</v>
      </c>
      <c r="G25" s="41"/>
      <c r="H25" s="41"/>
      <c r="I25" s="40" t="s">
        <v>40</v>
      </c>
      <c r="J25" s="43">
        <f aca="true" t="shared" si="4" ref="J25:J38">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8">total_amount_ba($B$2,$D$2,D25,F25,J25,K25,M25)</f>
        <v>8955</v>
      </c>
      <c r="BB25" s="48">
        <f aca="true" t="shared" si="6" ref="BB25:BB38">BA25+SUM(N25:AZ25)</f>
        <v>8955</v>
      </c>
      <c r="BC25" s="37" t="str">
        <f aca="true" t="shared" si="7" ref="BC25:BC38">SpellNumber(L25,BB25)</f>
        <v>INR  Eight Thousand Nine Hundred &amp; Fifty Five  Only</v>
      </c>
      <c r="IA25" s="38">
        <v>12</v>
      </c>
      <c r="IB25" s="77" t="s">
        <v>96</v>
      </c>
      <c r="IC25" s="38" t="s">
        <v>79</v>
      </c>
      <c r="ID25" s="38">
        <v>75</v>
      </c>
      <c r="IE25" s="39" t="s">
        <v>39</v>
      </c>
      <c r="IF25" s="39" t="s">
        <v>42</v>
      </c>
      <c r="IG25" s="39" t="s">
        <v>36</v>
      </c>
      <c r="IH25" s="39">
        <v>123.223</v>
      </c>
      <c r="II25" s="39" t="s">
        <v>39</v>
      </c>
    </row>
    <row r="26" spans="1:243" s="38" customFormat="1" ht="42.75" customHeight="1">
      <c r="A26" s="22">
        <v>9</v>
      </c>
      <c r="B26" s="81" t="s">
        <v>128</v>
      </c>
      <c r="C26" s="24" t="s">
        <v>58</v>
      </c>
      <c r="D26" s="87">
        <v>4</v>
      </c>
      <c r="E26" s="87" t="s">
        <v>39</v>
      </c>
      <c r="F26" s="92">
        <v>556</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2224</v>
      </c>
      <c r="BB26" s="48">
        <f t="shared" si="6"/>
        <v>2224</v>
      </c>
      <c r="BC26" s="37" t="str">
        <f t="shared" si="7"/>
        <v>INR  Two Thousand Two Hundred &amp; Twenty Four  Only</v>
      </c>
      <c r="IA26" s="38">
        <v>14</v>
      </c>
      <c r="IB26" s="77" t="s">
        <v>97</v>
      </c>
      <c r="IC26" s="38" t="s">
        <v>58</v>
      </c>
      <c r="ID26" s="38">
        <v>100</v>
      </c>
      <c r="IE26" s="39" t="s">
        <v>39</v>
      </c>
      <c r="IF26" s="39" t="s">
        <v>35</v>
      </c>
      <c r="IG26" s="39" t="s">
        <v>47</v>
      </c>
      <c r="IH26" s="39">
        <v>10</v>
      </c>
      <c r="II26" s="39" t="s">
        <v>39</v>
      </c>
    </row>
    <row r="27" spans="1:243" s="38" customFormat="1" ht="39" customHeight="1">
      <c r="A27" s="22">
        <v>10</v>
      </c>
      <c r="B27" s="80" t="s">
        <v>129</v>
      </c>
      <c r="C27" s="24" t="s">
        <v>59</v>
      </c>
      <c r="D27" s="87">
        <v>12</v>
      </c>
      <c r="E27" s="87" t="s">
        <v>39</v>
      </c>
      <c r="F27" s="92">
        <v>2389</v>
      </c>
      <c r="G27" s="41"/>
      <c r="H27" s="50"/>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28668</v>
      </c>
      <c r="BB27" s="48">
        <f t="shared" si="6"/>
        <v>28668</v>
      </c>
      <c r="BC27" s="37" t="str">
        <f t="shared" si="7"/>
        <v>INR  Twenty Eight Thousand Six Hundred &amp; Sixty Eight  Only</v>
      </c>
      <c r="IA27" s="38">
        <v>15</v>
      </c>
      <c r="IB27" s="77" t="s">
        <v>98</v>
      </c>
      <c r="IC27" s="38" t="s">
        <v>59</v>
      </c>
      <c r="ID27" s="38">
        <v>100</v>
      </c>
      <c r="IE27" s="39" t="s">
        <v>39</v>
      </c>
      <c r="IF27" s="39" t="s">
        <v>49</v>
      </c>
      <c r="IG27" s="39" t="s">
        <v>50</v>
      </c>
      <c r="IH27" s="39">
        <v>10</v>
      </c>
      <c r="II27" s="39" t="s">
        <v>39</v>
      </c>
    </row>
    <row r="28" spans="1:243" s="38" customFormat="1" ht="47.25" customHeight="1">
      <c r="A28" s="22">
        <v>11</v>
      </c>
      <c r="B28" s="80" t="s">
        <v>130</v>
      </c>
      <c r="C28" s="24" t="s">
        <v>60</v>
      </c>
      <c r="D28" s="87">
        <v>2</v>
      </c>
      <c r="E28" s="87" t="s">
        <v>39</v>
      </c>
      <c r="F28" s="92">
        <v>7504</v>
      </c>
      <c r="G28" s="51"/>
      <c r="H28" s="52"/>
      <c r="I28" s="40" t="s">
        <v>40</v>
      </c>
      <c r="J28" s="43">
        <f t="shared" si="4"/>
        <v>1</v>
      </c>
      <c r="K28" s="44" t="s">
        <v>41</v>
      </c>
      <c r="L28" s="44" t="s">
        <v>4</v>
      </c>
      <c r="M28" s="74"/>
      <c r="N28" s="41"/>
      <c r="O28" s="41"/>
      <c r="P28" s="46"/>
      <c r="Q28" s="41"/>
      <c r="R28" s="41"/>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15008</v>
      </c>
      <c r="BB28" s="48">
        <f t="shared" si="6"/>
        <v>15008</v>
      </c>
      <c r="BC28" s="37" t="str">
        <f t="shared" si="7"/>
        <v>INR  Fifteen Thousand  &amp;Eight  Only</v>
      </c>
      <c r="IA28" s="38">
        <v>16</v>
      </c>
      <c r="IB28" s="77" t="s">
        <v>99</v>
      </c>
      <c r="IC28" s="38" t="s">
        <v>60</v>
      </c>
      <c r="ID28" s="38">
        <v>100</v>
      </c>
      <c r="IE28" s="39" t="s">
        <v>39</v>
      </c>
      <c r="IF28" s="39" t="s">
        <v>44</v>
      </c>
      <c r="IG28" s="39" t="s">
        <v>62</v>
      </c>
      <c r="IH28" s="39">
        <v>10</v>
      </c>
      <c r="II28" s="39" t="s">
        <v>39</v>
      </c>
    </row>
    <row r="29" spans="1:243" s="38" customFormat="1" ht="47.25" customHeight="1">
      <c r="A29" s="22">
        <v>12</v>
      </c>
      <c r="B29" s="78" t="s">
        <v>131</v>
      </c>
      <c r="C29" s="24" t="s">
        <v>61</v>
      </c>
      <c r="D29" s="87">
        <v>15</v>
      </c>
      <c r="E29" s="87" t="s">
        <v>39</v>
      </c>
      <c r="F29" s="92">
        <v>415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6225</v>
      </c>
      <c r="BB29" s="48">
        <f t="shared" si="6"/>
        <v>6225</v>
      </c>
      <c r="BC29" s="37" t="str">
        <f t="shared" si="7"/>
        <v>INR  Six Thousand Two Hundred &amp; Twenty Five  Only</v>
      </c>
      <c r="IA29" s="38">
        <v>17</v>
      </c>
      <c r="IB29" s="77" t="s">
        <v>100</v>
      </c>
      <c r="IC29" s="38" t="s">
        <v>61</v>
      </c>
      <c r="ID29" s="38">
        <v>100</v>
      </c>
      <c r="IE29" s="39" t="s">
        <v>39</v>
      </c>
      <c r="IF29" s="39" t="s">
        <v>44</v>
      </c>
      <c r="IG29" s="39" t="s">
        <v>62</v>
      </c>
      <c r="IH29" s="39">
        <v>10</v>
      </c>
      <c r="II29" s="39" t="s">
        <v>39</v>
      </c>
    </row>
    <row r="30" spans="1:243" s="38" customFormat="1" ht="33.75" customHeight="1">
      <c r="A30" s="22">
        <v>13</v>
      </c>
      <c r="B30" s="82" t="s">
        <v>132</v>
      </c>
      <c r="C30" s="24" t="s">
        <v>69</v>
      </c>
      <c r="D30" s="88">
        <v>48</v>
      </c>
      <c r="E30" s="88" t="s">
        <v>39</v>
      </c>
      <c r="F30" s="93">
        <v>4189</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201072</v>
      </c>
      <c r="BB30" s="48">
        <f t="shared" si="6"/>
        <v>201072</v>
      </c>
      <c r="BC30" s="37" t="str">
        <f t="shared" si="7"/>
        <v>INR  Two Lakh One Thousand  &amp;Seventy Two  Only</v>
      </c>
      <c r="IA30" s="38">
        <v>18</v>
      </c>
      <c r="IB30" s="77" t="s">
        <v>101</v>
      </c>
      <c r="IC30" s="38" t="s">
        <v>69</v>
      </c>
      <c r="ID30" s="38">
        <v>100</v>
      </c>
      <c r="IE30" s="39" t="s">
        <v>39</v>
      </c>
      <c r="IF30" s="39" t="s">
        <v>44</v>
      </c>
      <c r="IG30" s="39" t="s">
        <v>62</v>
      </c>
      <c r="IH30" s="39">
        <v>10</v>
      </c>
      <c r="II30" s="39" t="s">
        <v>39</v>
      </c>
    </row>
    <row r="31" spans="1:243" s="38" customFormat="1" ht="48" customHeight="1">
      <c r="A31" s="22">
        <v>14</v>
      </c>
      <c r="B31" s="78" t="s">
        <v>133</v>
      </c>
      <c r="C31" s="24" t="s">
        <v>70</v>
      </c>
      <c r="D31" s="87">
        <v>12</v>
      </c>
      <c r="E31" s="87" t="s">
        <v>39</v>
      </c>
      <c r="F31" s="92">
        <v>3081</v>
      </c>
      <c r="G31" s="51"/>
      <c r="H31" s="52"/>
      <c r="I31" s="40" t="s">
        <v>40</v>
      </c>
      <c r="J31" s="43">
        <f>IF(I31="Less(-)",-1,1)</f>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total_amount_ba($B$2,$D$2,D31,F31,J31,K31,M31)</f>
        <v>36972</v>
      </c>
      <c r="BB31" s="48">
        <f>BA31+SUM(N31:AZ31)</f>
        <v>36972</v>
      </c>
      <c r="BC31" s="37" t="str">
        <f>SpellNumber(L31,BB31)</f>
        <v>INR  Thirty Six Thousand Nine Hundred &amp; Seventy Two  Only</v>
      </c>
      <c r="IA31" s="38">
        <v>19</v>
      </c>
      <c r="IB31" s="77" t="s">
        <v>102</v>
      </c>
      <c r="IC31" s="38" t="s">
        <v>70</v>
      </c>
      <c r="ID31" s="38">
        <v>75</v>
      </c>
      <c r="IE31" s="39" t="s">
        <v>39</v>
      </c>
      <c r="IF31" s="39" t="s">
        <v>44</v>
      </c>
      <c r="IG31" s="39" t="s">
        <v>62</v>
      </c>
      <c r="IH31" s="39">
        <v>10</v>
      </c>
      <c r="II31" s="39" t="s">
        <v>39</v>
      </c>
    </row>
    <row r="32" spans="1:243" s="38" customFormat="1" ht="47.25" customHeight="1">
      <c r="A32" s="22">
        <v>15</v>
      </c>
      <c r="B32" s="82" t="s">
        <v>134</v>
      </c>
      <c r="C32" s="24" t="s">
        <v>71</v>
      </c>
      <c r="D32" s="87">
        <v>38</v>
      </c>
      <c r="E32" s="87" t="s">
        <v>39</v>
      </c>
      <c r="F32" s="92">
        <v>2583</v>
      </c>
      <c r="G32" s="51"/>
      <c r="H32" s="52"/>
      <c r="I32" s="40" t="s">
        <v>40</v>
      </c>
      <c r="J32" s="43">
        <f t="shared" si="4"/>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5"/>
        <v>98154</v>
      </c>
      <c r="BB32" s="48">
        <f t="shared" si="6"/>
        <v>98154</v>
      </c>
      <c r="BC32" s="37" t="str">
        <f t="shared" si="7"/>
        <v>INR  Ninety Eight Thousand One Hundred &amp; Fifty Four  Only</v>
      </c>
      <c r="IA32" s="38">
        <v>20</v>
      </c>
      <c r="IB32" s="77" t="s">
        <v>103</v>
      </c>
      <c r="IC32" s="38" t="s">
        <v>71</v>
      </c>
      <c r="ID32" s="38">
        <v>100</v>
      </c>
      <c r="IE32" s="39" t="s">
        <v>39</v>
      </c>
      <c r="IF32" s="39" t="s">
        <v>44</v>
      </c>
      <c r="IG32" s="39" t="s">
        <v>62</v>
      </c>
      <c r="IH32" s="39">
        <v>10</v>
      </c>
      <c r="II32" s="39" t="s">
        <v>39</v>
      </c>
    </row>
    <row r="33" spans="1:243" s="38" customFormat="1" ht="45.75" customHeight="1">
      <c r="A33" s="22">
        <v>16</v>
      </c>
      <c r="B33" s="82" t="s">
        <v>135</v>
      </c>
      <c r="C33" s="24" t="s">
        <v>72</v>
      </c>
      <c r="D33" s="88">
        <v>38</v>
      </c>
      <c r="E33" s="88" t="s">
        <v>39</v>
      </c>
      <c r="F33" s="93">
        <v>342</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12996</v>
      </c>
      <c r="BB33" s="48">
        <f t="shared" si="6"/>
        <v>12996</v>
      </c>
      <c r="BC33" s="37" t="str">
        <f t="shared" si="7"/>
        <v>INR  Twelve Thousand Nine Hundred &amp; Ninety Six  Only</v>
      </c>
      <c r="IA33" s="38">
        <v>21</v>
      </c>
      <c r="IB33" s="77" t="s">
        <v>104</v>
      </c>
      <c r="IC33" s="38" t="s">
        <v>72</v>
      </c>
      <c r="ID33" s="38">
        <v>100</v>
      </c>
      <c r="IE33" s="39" t="s">
        <v>39</v>
      </c>
      <c r="IF33" s="39" t="s">
        <v>44</v>
      </c>
      <c r="IG33" s="39" t="s">
        <v>62</v>
      </c>
      <c r="IH33" s="39">
        <v>10</v>
      </c>
      <c r="II33" s="39" t="s">
        <v>39</v>
      </c>
    </row>
    <row r="34" spans="1:243" s="38" customFormat="1" ht="54" customHeight="1">
      <c r="A34" s="22">
        <v>17</v>
      </c>
      <c r="B34" s="82" t="s">
        <v>136</v>
      </c>
      <c r="C34" s="24" t="s">
        <v>73</v>
      </c>
      <c r="D34" s="88">
        <v>6</v>
      </c>
      <c r="E34" s="88" t="s">
        <v>39</v>
      </c>
      <c r="F34" s="93">
        <v>5200</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31200</v>
      </c>
      <c r="BB34" s="48">
        <f t="shared" si="6"/>
        <v>31200</v>
      </c>
      <c r="BC34" s="37" t="str">
        <f t="shared" si="7"/>
        <v>INR  Thirty One Thousand Two Hundred    Only</v>
      </c>
      <c r="IA34" s="38">
        <v>22</v>
      </c>
      <c r="IB34" s="77" t="s">
        <v>105</v>
      </c>
      <c r="IC34" s="38" t="s">
        <v>73</v>
      </c>
      <c r="ID34" s="38">
        <v>100</v>
      </c>
      <c r="IE34" s="39" t="s">
        <v>39</v>
      </c>
      <c r="IF34" s="39" t="s">
        <v>44</v>
      </c>
      <c r="IG34" s="39" t="s">
        <v>62</v>
      </c>
      <c r="IH34" s="39">
        <v>10</v>
      </c>
      <c r="II34" s="39" t="s">
        <v>39</v>
      </c>
    </row>
    <row r="35" spans="1:243" s="38" customFormat="1" ht="46.5" customHeight="1">
      <c r="A35" s="22">
        <v>18</v>
      </c>
      <c r="B35" s="79" t="s">
        <v>137</v>
      </c>
      <c r="C35" s="24" t="s">
        <v>74</v>
      </c>
      <c r="D35" s="88">
        <v>38</v>
      </c>
      <c r="E35" s="88" t="s">
        <v>39</v>
      </c>
      <c r="F35" s="93">
        <v>550</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20900</v>
      </c>
      <c r="BB35" s="48">
        <f t="shared" si="6"/>
        <v>20900</v>
      </c>
      <c r="BC35" s="37" t="str">
        <f t="shared" si="7"/>
        <v>INR  Twenty Thousand Nine Hundred    Only</v>
      </c>
      <c r="IA35" s="38">
        <v>23</v>
      </c>
      <c r="IB35" s="77" t="s">
        <v>106</v>
      </c>
      <c r="IC35" s="38" t="s">
        <v>74</v>
      </c>
      <c r="ID35" s="38">
        <v>75</v>
      </c>
      <c r="IE35" s="39" t="s">
        <v>39</v>
      </c>
      <c r="IF35" s="39" t="s">
        <v>44</v>
      </c>
      <c r="IG35" s="39" t="s">
        <v>62</v>
      </c>
      <c r="IH35" s="39">
        <v>10</v>
      </c>
      <c r="II35" s="39" t="s">
        <v>39</v>
      </c>
    </row>
    <row r="36" spans="1:243" s="38" customFormat="1" ht="38.25" customHeight="1">
      <c r="A36" s="22">
        <v>19</v>
      </c>
      <c r="B36" s="83" t="s">
        <v>138</v>
      </c>
      <c r="C36" s="24" t="s">
        <v>75</v>
      </c>
      <c r="D36" s="90">
        <v>16</v>
      </c>
      <c r="E36" s="88" t="s">
        <v>39</v>
      </c>
      <c r="F36" s="94">
        <v>608</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9728</v>
      </c>
      <c r="BB36" s="48">
        <f t="shared" si="6"/>
        <v>9728</v>
      </c>
      <c r="BC36" s="37" t="str">
        <f t="shared" si="7"/>
        <v>INR  Nine Thousand Seven Hundred &amp; Twenty Eight  Only</v>
      </c>
      <c r="IA36" s="38">
        <v>24</v>
      </c>
      <c r="IB36" s="77" t="s">
        <v>107</v>
      </c>
      <c r="IC36" s="38" t="s">
        <v>75</v>
      </c>
      <c r="ID36" s="38">
        <v>75</v>
      </c>
      <c r="IE36" s="39" t="s">
        <v>39</v>
      </c>
      <c r="IF36" s="39" t="s">
        <v>44</v>
      </c>
      <c r="IG36" s="39" t="s">
        <v>62</v>
      </c>
      <c r="IH36" s="39">
        <v>10</v>
      </c>
      <c r="II36" s="39" t="s">
        <v>39</v>
      </c>
    </row>
    <row r="37" spans="1:243" s="38" customFormat="1" ht="35.25" customHeight="1">
      <c r="A37" s="22">
        <v>20</v>
      </c>
      <c r="B37" s="84" t="s">
        <v>139</v>
      </c>
      <c r="C37" s="24" t="s">
        <v>76</v>
      </c>
      <c r="D37" s="91">
        <v>12</v>
      </c>
      <c r="E37" s="88" t="s">
        <v>39</v>
      </c>
      <c r="F37" s="95">
        <v>4986</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59832</v>
      </c>
      <c r="BB37" s="48">
        <f t="shared" si="6"/>
        <v>59832</v>
      </c>
      <c r="BC37" s="37" t="str">
        <f t="shared" si="7"/>
        <v>INR  Fifty Nine Thousand Eight Hundred &amp; Thirty Two  Only</v>
      </c>
      <c r="IA37" s="38">
        <v>25</v>
      </c>
      <c r="IB37" s="77" t="s">
        <v>108</v>
      </c>
      <c r="IC37" s="38" t="s">
        <v>76</v>
      </c>
      <c r="ID37" s="38">
        <v>50</v>
      </c>
      <c r="IE37" s="39" t="s">
        <v>39</v>
      </c>
      <c r="IF37" s="39" t="s">
        <v>44</v>
      </c>
      <c r="IG37" s="39" t="s">
        <v>62</v>
      </c>
      <c r="IH37" s="39">
        <v>10</v>
      </c>
      <c r="II37" s="39" t="s">
        <v>39</v>
      </c>
    </row>
    <row r="38" spans="1:243" s="38" customFormat="1" ht="57" customHeight="1">
      <c r="A38" s="22">
        <v>21</v>
      </c>
      <c r="B38" s="85" t="s">
        <v>140</v>
      </c>
      <c r="C38" s="24" t="s">
        <v>77</v>
      </c>
      <c r="D38" s="90">
        <v>2</v>
      </c>
      <c r="E38" s="88" t="s">
        <v>39</v>
      </c>
      <c r="F38" s="96">
        <v>6216</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12432</v>
      </c>
      <c r="BB38" s="48">
        <f t="shared" si="6"/>
        <v>12432</v>
      </c>
      <c r="BC38" s="37" t="str">
        <f t="shared" si="7"/>
        <v>INR  Twelve Thousand Four Hundred &amp; Thirty Two  Only</v>
      </c>
      <c r="IA38" s="38">
        <v>26</v>
      </c>
      <c r="IB38" s="77" t="s">
        <v>109</v>
      </c>
      <c r="IC38" s="38" t="s">
        <v>77</v>
      </c>
      <c r="ID38" s="38">
        <v>50</v>
      </c>
      <c r="IE38" s="39" t="s">
        <v>39</v>
      </c>
      <c r="IF38" s="39" t="s">
        <v>44</v>
      </c>
      <c r="IG38" s="39" t="s">
        <v>62</v>
      </c>
      <c r="IH38" s="39">
        <v>10</v>
      </c>
      <c r="II38" s="39" t="s">
        <v>39</v>
      </c>
    </row>
    <row r="39" spans="1:243" s="38" customFormat="1" ht="57" customHeight="1">
      <c r="A39" s="22">
        <v>22</v>
      </c>
      <c r="B39" s="85" t="s">
        <v>141</v>
      </c>
      <c r="C39" s="24" t="s">
        <v>110</v>
      </c>
      <c r="D39" s="90">
        <v>40</v>
      </c>
      <c r="E39" s="90" t="s">
        <v>147</v>
      </c>
      <c r="F39" s="90">
        <v>57</v>
      </c>
      <c r="G39" s="51"/>
      <c r="H39" s="52"/>
      <c r="I39" s="40" t="s">
        <v>40</v>
      </c>
      <c r="J39" s="43">
        <f>IF(I39="Less(-)",-1,1)</f>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total_amount_ba($B$2,$D$2,D39,F39,J39,K39,M39)</f>
        <v>2280</v>
      </c>
      <c r="BB39" s="48">
        <f>BA39+SUM(N39:AZ39)</f>
        <v>2280</v>
      </c>
      <c r="BC39" s="37" t="str">
        <f>SpellNumber(L39,BB39)</f>
        <v>INR  Two Thousand Two Hundred &amp; Eighty  Only</v>
      </c>
      <c r="IA39" s="38">
        <v>26</v>
      </c>
      <c r="IB39" s="77" t="s">
        <v>109</v>
      </c>
      <c r="IC39" s="38" t="s">
        <v>77</v>
      </c>
      <c r="ID39" s="38">
        <v>50</v>
      </c>
      <c r="IE39" s="39" t="s">
        <v>39</v>
      </c>
      <c r="IF39" s="39" t="s">
        <v>44</v>
      </c>
      <c r="IG39" s="39" t="s">
        <v>62</v>
      </c>
      <c r="IH39" s="39">
        <v>10</v>
      </c>
      <c r="II39" s="39" t="s">
        <v>39</v>
      </c>
    </row>
    <row r="40" spans="1:243" s="38" customFormat="1" ht="57" customHeight="1">
      <c r="A40" s="22">
        <v>23</v>
      </c>
      <c r="B40" s="85" t="s">
        <v>142</v>
      </c>
      <c r="C40" s="24" t="s">
        <v>111</v>
      </c>
      <c r="D40" s="90">
        <v>2</v>
      </c>
      <c r="E40" s="90" t="s">
        <v>39</v>
      </c>
      <c r="F40" s="90">
        <v>9633</v>
      </c>
      <c r="G40" s="51"/>
      <c r="H40" s="52"/>
      <c r="I40" s="40" t="s">
        <v>40</v>
      </c>
      <c r="J40" s="43">
        <f>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total_amount_ba($B$2,$D$2,D40,F40,J40,K40,M40)</f>
        <v>19266</v>
      </c>
      <c r="BB40" s="48">
        <f>BA40+SUM(N40:AZ40)</f>
        <v>19266</v>
      </c>
      <c r="BC40" s="37" t="str">
        <f>SpellNumber(L40,BB40)</f>
        <v>INR  Nineteen Thousand Two Hundred &amp; Sixty Six  Only</v>
      </c>
      <c r="IA40" s="38">
        <v>26</v>
      </c>
      <c r="IB40" s="77" t="s">
        <v>109</v>
      </c>
      <c r="IC40" s="38" t="s">
        <v>77</v>
      </c>
      <c r="ID40" s="38">
        <v>50</v>
      </c>
      <c r="IE40" s="39" t="s">
        <v>39</v>
      </c>
      <c r="IF40" s="39" t="s">
        <v>44</v>
      </c>
      <c r="IG40" s="39" t="s">
        <v>62</v>
      </c>
      <c r="IH40" s="39">
        <v>10</v>
      </c>
      <c r="II40" s="39" t="s">
        <v>39</v>
      </c>
    </row>
    <row r="41" spans="1:243" s="38" customFormat="1" ht="57" customHeight="1">
      <c r="A41" s="22">
        <v>24</v>
      </c>
      <c r="B41" s="85" t="s">
        <v>143</v>
      </c>
      <c r="C41" s="24" t="s">
        <v>112</v>
      </c>
      <c r="D41" s="90">
        <v>2</v>
      </c>
      <c r="E41" s="90" t="s">
        <v>39</v>
      </c>
      <c r="F41" s="90">
        <v>1039</v>
      </c>
      <c r="G41" s="51"/>
      <c r="H41" s="52"/>
      <c r="I41" s="40" t="s">
        <v>40</v>
      </c>
      <c r="J41" s="43">
        <f>IF(I41="Less(-)",-1,1)</f>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total_amount_ba($B$2,$D$2,D41,F41,J41,K41,M41)</f>
        <v>2078</v>
      </c>
      <c r="BB41" s="48">
        <f>BA41+SUM(N41:AZ41)</f>
        <v>2078</v>
      </c>
      <c r="BC41" s="37" t="str">
        <f>SpellNumber(L41,BB41)</f>
        <v>INR  Two Thousand  &amp;Seventy Eight  Only</v>
      </c>
      <c r="IA41" s="38">
        <v>26</v>
      </c>
      <c r="IB41" s="77" t="s">
        <v>109</v>
      </c>
      <c r="IC41" s="38" t="s">
        <v>77</v>
      </c>
      <c r="ID41" s="38">
        <v>50</v>
      </c>
      <c r="IE41" s="39" t="s">
        <v>39</v>
      </c>
      <c r="IF41" s="39" t="s">
        <v>44</v>
      </c>
      <c r="IG41" s="39" t="s">
        <v>62</v>
      </c>
      <c r="IH41" s="39">
        <v>10</v>
      </c>
      <c r="II41" s="39" t="s">
        <v>39</v>
      </c>
    </row>
    <row r="42" spans="1:243" s="38" customFormat="1" ht="57" customHeight="1">
      <c r="A42" s="22">
        <v>25</v>
      </c>
      <c r="B42" s="78" t="s">
        <v>144</v>
      </c>
      <c r="C42" s="24" t="s">
        <v>113</v>
      </c>
      <c r="D42" s="88">
        <v>10</v>
      </c>
      <c r="E42" s="88" t="s">
        <v>39</v>
      </c>
      <c r="F42" s="93">
        <v>639</v>
      </c>
      <c r="G42" s="51"/>
      <c r="H42" s="52"/>
      <c r="I42" s="40" t="s">
        <v>40</v>
      </c>
      <c r="J42" s="43">
        <f>IF(I42="Less(-)",-1,1)</f>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total_amount_ba($B$2,$D$2,D42,F42,J42,K42,M42)</f>
        <v>6390</v>
      </c>
      <c r="BB42" s="48">
        <f>BA42+SUM(N42:AZ42)</f>
        <v>6390</v>
      </c>
      <c r="BC42" s="37" t="str">
        <f>SpellNumber(L42,BB42)</f>
        <v>INR  Six Thousand Three Hundred &amp; Ninety  Only</v>
      </c>
      <c r="IA42" s="38">
        <v>26</v>
      </c>
      <c r="IB42" s="77" t="s">
        <v>109</v>
      </c>
      <c r="IC42" s="38" t="s">
        <v>77</v>
      </c>
      <c r="ID42" s="38">
        <v>50</v>
      </c>
      <c r="IE42" s="39" t="s">
        <v>39</v>
      </c>
      <c r="IF42" s="39" t="s">
        <v>44</v>
      </c>
      <c r="IG42" s="39" t="s">
        <v>62</v>
      </c>
      <c r="IH42" s="39">
        <v>10</v>
      </c>
      <c r="II42" s="39" t="s">
        <v>39</v>
      </c>
    </row>
    <row r="43" spans="1:243" s="38" customFormat="1" ht="57" customHeight="1">
      <c r="A43" s="22">
        <v>26</v>
      </c>
      <c r="B43" s="82" t="s">
        <v>145</v>
      </c>
      <c r="C43" s="24" t="s">
        <v>114</v>
      </c>
      <c r="D43" s="88">
        <v>80</v>
      </c>
      <c r="E43" s="88" t="s">
        <v>148</v>
      </c>
      <c r="F43" s="93">
        <v>957</v>
      </c>
      <c r="G43" s="51"/>
      <c r="H43" s="52"/>
      <c r="I43" s="40" t="s">
        <v>40</v>
      </c>
      <c r="J43" s="43">
        <f>IF(I43="Less(-)",-1,1)</f>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total_amount_ba($B$2,$D$2,D43,F43,J43,K43,M43)</f>
        <v>76560</v>
      </c>
      <c r="BB43" s="48">
        <f>BA43+SUM(N43:AZ43)</f>
        <v>76560</v>
      </c>
      <c r="BC43" s="37" t="str">
        <f>SpellNumber(L43,BB43)</f>
        <v>INR  Seventy Six Thousand Five Hundred &amp; Sixty  Only</v>
      </c>
      <c r="IA43" s="38">
        <v>26</v>
      </c>
      <c r="IB43" s="77" t="s">
        <v>109</v>
      </c>
      <c r="IC43" s="38" t="s">
        <v>77</v>
      </c>
      <c r="ID43" s="38">
        <v>50</v>
      </c>
      <c r="IE43" s="39" t="s">
        <v>39</v>
      </c>
      <c r="IF43" s="39" t="s">
        <v>44</v>
      </c>
      <c r="IG43" s="39" t="s">
        <v>62</v>
      </c>
      <c r="IH43" s="39">
        <v>10</v>
      </c>
      <c r="II43" s="39" t="s">
        <v>39</v>
      </c>
    </row>
    <row r="44" spans="1:243" s="38" customFormat="1" ht="48" customHeight="1">
      <c r="A44" s="53" t="s">
        <v>82</v>
      </c>
      <c r="B44" s="54"/>
      <c r="C44" s="55"/>
      <c r="D44" s="56"/>
      <c r="E44" s="56"/>
      <c r="F44" s="56"/>
      <c r="G44" s="56"/>
      <c r="H44" s="57"/>
      <c r="I44" s="57"/>
      <c r="J44" s="57"/>
      <c r="K44" s="57"/>
      <c r="L44" s="58"/>
      <c r="BA44" s="59">
        <f>SUM(BA13:BA43)</f>
        <v>1138859</v>
      </c>
      <c r="BB44" s="60">
        <f>SUM(BB13:BB43)</f>
        <v>1138859</v>
      </c>
      <c r="BC44" s="37" t="str">
        <f>SpellNumber($E$2,BB44)</f>
        <v>INR  Eleven Lakh Thirty Eight Thousand Eight Hundred &amp; Fifty Nine  Only</v>
      </c>
      <c r="IE44" s="39">
        <v>4</v>
      </c>
      <c r="IF44" s="39" t="s">
        <v>44</v>
      </c>
      <c r="IG44" s="39" t="s">
        <v>62</v>
      </c>
      <c r="IH44" s="39">
        <v>10</v>
      </c>
      <c r="II44" s="39" t="s">
        <v>39</v>
      </c>
    </row>
    <row r="45" spans="1:243" s="69" customFormat="1" ht="18">
      <c r="A45" s="54" t="s">
        <v>83</v>
      </c>
      <c r="B45" s="61"/>
      <c r="C45" s="62"/>
      <c r="D45" s="63"/>
      <c r="E45" s="75" t="s">
        <v>64</v>
      </c>
      <c r="F45" s="76"/>
      <c r="G45" s="64"/>
      <c r="H45" s="65"/>
      <c r="I45" s="65"/>
      <c r="J45" s="65"/>
      <c r="K45" s="66"/>
      <c r="L45" s="67"/>
      <c r="M45" s="68"/>
      <c r="O45" s="38"/>
      <c r="P45" s="38"/>
      <c r="Q45" s="38"/>
      <c r="R45" s="38"/>
      <c r="S45" s="38"/>
      <c r="BA45" s="70">
        <f>IF(ISBLANK(F45),0,IF(E45="Excess (+)",ROUND(BA44+(BA44*F45),2),IF(E45="Less (-)",ROUND(BA44+(BA44*F45*(-1)),2),IF(E45="At Par",BA44,0))))</f>
        <v>0</v>
      </c>
      <c r="BB45" s="71">
        <f>ROUND(BA45,0)</f>
        <v>0</v>
      </c>
      <c r="BC45" s="37" t="str">
        <f>SpellNumber($E$2,BB45)</f>
        <v>INR Zero Only</v>
      </c>
      <c r="IE45" s="72"/>
      <c r="IF45" s="72"/>
      <c r="IG45" s="72"/>
      <c r="IH45" s="72"/>
      <c r="II45" s="72"/>
    </row>
    <row r="46" spans="1:243" s="69" customFormat="1" ht="18">
      <c r="A46" s="53" t="s">
        <v>84</v>
      </c>
      <c r="B46" s="53"/>
      <c r="C46" s="98" t="str">
        <f>SpellNumber($E$2,BB45)</f>
        <v>INR Zero Only</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IE46" s="72"/>
      <c r="IF46" s="72"/>
      <c r="IG46" s="72"/>
      <c r="IH46" s="72"/>
      <c r="II46" s="72"/>
    </row>
    <row r="47" ht="15"/>
    <row r="48" ht="15"/>
    <row r="49" ht="15"/>
  </sheetData>
  <sheetProtection password="EEC8" sheet="1"/>
  <mergeCells count="8">
    <mergeCell ref="A9:BC9"/>
    <mergeCell ref="C46:BC46"/>
    <mergeCell ref="A1:L1"/>
    <mergeCell ref="A4:BC4"/>
    <mergeCell ref="A5:BC5"/>
    <mergeCell ref="A6:BC6"/>
    <mergeCell ref="A7:BC7"/>
    <mergeCell ref="B8:BC8"/>
  </mergeCells>
  <dataValidations count="21">
    <dataValidation type="list" allowBlank="1" showErrorMessage="1" sqref="E4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decimal" allowBlank="1" showInputMessage="1" showErrorMessage="1" promptTitle="Rate Entry" prompt="Please enter the Rate in Rupees for this item. " errorTitle="Invaid Entry" error="Only Numeric Values are allowed. " sqref="H27:H43">
      <formula1>0</formula1>
      <formula2>999999999999999</formula2>
    </dataValidation>
    <dataValidation allowBlank="1" showInputMessage="1" showErrorMessage="1" promptTitle="Item Description" prompt="Please enter Item Description in text" sqref="B19:B24 B27">
      <formula1>0</formula1>
      <formula2>0</formula2>
    </dataValidation>
    <dataValidation type="decimal" allowBlank="1" showInputMessage="1" showErrorMessage="1" promptTitle="Rate Entry" prompt="Please enter the Basic Price in Rupees for this item. " errorTitle="Invaid Entry" error="Only Numeric Values are allowed. " sqref="G27:G43 G13:H2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5">
      <formula1>IF(E45="Select",-1,IF(E45="At Par",0,0))</formula1>
      <formula2>IF(E45="Select",-1,IF(E45="At Par",0,0.99))</formula2>
    </dataValidation>
    <dataValidation type="decimal" allowBlank="1" showInputMessage="1" showErrorMessage="1" promptTitle="Rate Entry" prompt="Please enter VAT charges in Rupees for this item. " errorTitle="Invaid Entry" error="Only Numeric Values are allowed. " sqref="M14:M43">
      <formula1>0</formula1>
      <formula2>999999999999999</formula2>
    </dataValidation>
    <dataValidation type="list" allowBlank="1" showErrorMessage="1" sqref="K13:K43">
      <formula1>"Partial Conversion,Full Conversion"</formula1>
      <formula2>0</formula2>
    </dataValidation>
    <dataValidation allowBlank="1" showInputMessage="1" showErrorMessage="1" promptTitle="Addition / Deduction" prompt="Please Choose the correct One" sqref="J13:J43">
      <formula1>0</formula1>
      <formula2>0</formula2>
    </dataValidation>
    <dataValidation type="list" showErrorMessage="1" sqref="I13:I43">
      <formula1>"Excess(+),Less(-)"</formula1>
      <formula2>0</formula2>
    </dataValidation>
    <dataValidation allowBlank="1" showInputMessage="1" showErrorMessage="1" promptTitle="Itemcode/Make" prompt="Please enter text" sqref="C13:C4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3">
      <formula1>0</formula1>
      <formula2>999999999999999</formula2>
    </dataValidation>
    <dataValidation allowBlank="1" showInputMessage="1" showErrorMessage="1" promptTitle="Units" prompt="Please enter Units in text" sqref="E13:E43">
      <formula1>0</formula1>
      <formula2>0</formula2>
    </dataValidation>
    <dataValidation type="decimal" allowBlank="1" showInputMessage="1" showErrorMessage="1" promptTitle="Quantity" prompt="Please enter the Quantity for this item. " errorTitle="Invalid Entry" error="Only Numeric Values are allowed. " sqref="D13:D43 F13:F43">
      <formula1>0</formula1>
      <formula2>999999999999999</formula2>
    </dataValidation>
    <dataValidation type="list" allowBlank="1" showInputMessage="1" showErrorMessage="1" sqref="L13:L43">
      <formula1>"INR"</formula1>
    </dataValidation>
    <dataValidation type="decimal" allowBlank="1" showErrorMessage="1" errorTitle="Invalid Entry" error="Only Numeric Values are allowed. " sqref="A13:A4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3" t="s">
        <v>63</v>
      </c>
      <c r="F6" s="103"/>
      <c r="G6" s="103"/>
      <c r="H6" s="103"/>
      <c r="I6" s="103"/>
      <c r="J6" s="103"/>
      <c r="K6" s="103"/>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2023-04-05T11:41:38Z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