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'BoQ1'!$A$1:$BC$57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<sst xmlns="http://schemas.openxmlformats.org/spreadsheetml/2006/main" count="596" uniqueCount="195">
  <si>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</si>
  <si>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</si>
  <si>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</si>
  <si>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</si>
  <si>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</si>
  <si>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</si>
  <si>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</si>
  <si>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</si>
  <si>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</si>
  <si>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</si>
  <si>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</si>
  <si>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</si>
  <si>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</si>
  <si>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</si>
  <si>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</si>
  <si>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</si>
  <si>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</si>
  <si>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</si>
  <si>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</si>
  <si>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</si>
  <si>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</si>
  <si>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</si>
  <si>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</si>
  <si>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</si>
  <si>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</si>
  <si>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</si>
  <si>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</si>
  <si>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</si>
  <si>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</si>
  <si>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</si>
  <si>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</si>
  <si>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</si>
  <si>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</si>
  <si>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</si>
  <si>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</si>
  <si>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</si>
  <si>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</si>
  <si>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</si>
  <si>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</si>
  <si>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</si>
  <si>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</si>
  <si>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</si>
  <si>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</si>
  <si>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</si>
  <si>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</si>
  <si>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</si>
  <si>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</si>
  <si>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</si>
  <si>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</si>
  <si>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</si>
  <si>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</si>
  <si>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</si>
  <si>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</si>
  <si>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</si>
  <si>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</si>
  <si>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</si>
  <si>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</si>
  <si>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</si>
  <si>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</si>
  <si>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</si>
  <si>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</si>
  <si>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</si>
  <si>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</si>
  <si>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</si>
  <si>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</si>
  <si>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</si>
  <si>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</si>
  <si>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</si>
  <si>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sqm</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</si>
  <si>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</si>
  <si>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</si>
  <si>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</si>
  <si>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</si>
  <si>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</si>
  <si>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</si>
  <si>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</si>
  <si>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</si>
  <si>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</si>
  <si>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r>
      <t xml:space="preserve">TOTAL AMOUNT  With Taxes
           in
     </t>
    </r>
    <r>
      <rPr>
        <b/>
        <sz val="11"/>
        <color indexed="10"/>
        <rFont val="Arial"/>
        <family val="2"/>
      </rPr>
      <t xml:space="preserve"> Rs.      P</t>
    </r>
  </si>
  <si>
    <t>BI01010001010000000000000515BI0100001124</t>
  </si>
  <si>
    <t>xx</t>
  </si>
  <si>
    <t>Total in Figures</t>
  </si>
  <si>
    <t>Quoted Rate in Figures</t>
  </si>
  <si>
    <t>Quoted Rate in Words</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</si>
  <si>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</si>
  <si>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</si>
  <si>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</si>
  <si>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</si>
  <si>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</si>
  <si>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</si>
  <si>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</si>
  <si>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</si>
  <si>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</si>
  <si>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</si>
  <si>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</si>
  <si>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</si>
  <si>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</si>
  <si>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</si>
  <si>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Tender Inviting Authority: Superintending Engineer, Institute Works Department, IIT(BHU), Varanasi</t>
  </si>
  <si>
    <t>Name of Work: P/F aluminium partition, making of platform and painting  work of in laboratory, P/L tiles flooring, repair to patch plaster with water proofing compound and painting work in Department of Chemical Engineering, P/F aluminium partition and door work in lab of Dr. Prodyut Dhar at School of Biochemical Engg, P/F of plumbering work seepagr in wall Department of Ceramic Engg and P/F profile sheet with steel section in terrace of old building connecting to new building of SMST in IIT(BHU) Varanasi</t>
  </si>
  <si>
    <t>Contract No: IIT(BHU)/IWD/</t>
  </si>
  <si>
    <r>
      <t xml:space="preserve">Demolishing cement concrete manually / by mechanical means and disposal of material within 50 metres lead as per direction of Engineer in charge.  Nominal concrete 1:3:6 or richer mix (i/c equivalent design mix) </t>
    </r>
    <r>
      <rPr>
        <b/>
        <sz val="10"/>
        <rFont val="Times New Roman"/>
        <family val="1"/>
      </rPr>
      <t xml:space="preserve">(15.2.1) </t>
    </r>
    <r>
      <rPr>
        <sz val="10"/>
        <rFont val="Times New Roman"/>
        <family val="1"/>
      </rPr>
      <t xml:space="preserve">           </t>
    </r>
  </si>
  <si>
    <r>
      <t xml:space="preserve">Demolishing brick work manually / by mechanical means including stacking of serviceable material and disposal of unserviceable material within 50 metres lead as per direction of Engineer-in-charge: In cement mortar   </t>
    </r>
    <r>
      <rPr>
        <b/>
        <sz val="10"/>
        <rFont val="Times New Roman"/>
        <family val="1"/>
      </rPr>
      <t xml:space="preserve">(15.7.4)  </t>
    </r>
    <r>
      <rPr>
        <sz val="10"/>
        <rFont val="Times New Roman"/>
        <family val="1"/>
      </rPr>
      <t xml:space="preserve">                                             </t>
    </r>
  </si>
  <si>
    <r>
      <t xml:space="preserve">Providing and laying in position cement concrete of specified grade excluding the cost of centering and shuttering - All work up to plinth level : 1:2:4 (1 Cement : 2 coarse sand : 4 graded stone  aggregate 20 mm nominal size) </t>
    </r>
    <r>
      <rPr>
        <b/>
        <sz val="10"/>
        <rFont val="Times New Roman"/>
        <family val="1"/>
      </rPr>
      <t>(4.1.3)</t>
    </r>
  </si>
  <si>
    <r>
      <t xml:space="preserve">Structural steel work riveted, bolted or welded in built up sections, trusses and framed work, including cutting, hoisting, fixing in position and applying a priming coat of approved steel primer all complete. </t>
    </r>
    <r>
      <rPr>
        <b/>
        <sz val="10"/>
        <rFont val="Times New Roman"/>
        <family val="1"/>
      </rPr>
      <t>(10.2)</t>
    </r>
  </si>
  <si>
    <r>
      <t xml:space="preserve">Steel work in built up tubular (round, square or rectangular hollow tubes etc.) trusses etc., including cutting, hoisting, fixing in position and applying a priming coat of approved steel primer, including welding and bolted with special shaped washers etc. complete. Hot finished welded type tubes </t>
    </r>
    <r>
      <rPr>
        <b/>
        <sz val="10"/>
        <rFont val="Times New Roman"/>
        <family val="1"/>
      </rPr>
      <t>(10.16.1)</t>
    </r>
  </si>
  <si>
    <r>
      <t xml:space="preserve">Removing dry or oil bound distemper, water proofing cement paint and the like by scrapping, sand papering and preparing the surface smooth including necessary repairs to scratches etc. complete. </t>
    </r>
    <r>
      <rPr>
        <b/>
        <sz val="10"/>
        <rFont val="Times New Roman"/>
        <family val="1"/>
      </rPr>
      <t xml:space="preserve">(13.91)    </t>
    </r>
  </si>
  <si>
    <r>
      <t xml:space="preserve">Providing and applying white cement based putty of average thickness 1mm, of approved brand and manufacturer, over the plastered wall surface to prepare the surface even and smooth complete. </t>
    </r>
    <r>
      <rPr>
        <b/>
        <sz val="10"/>
        <rFont val="Times New Roman"/>
        <family val="1"/>
      </rPr>
      <t>(13.80)</t>
    </r>
  </si>
  <si>
    <r>
      <t xml:space="preserve">Distempering with oil bound washable distemper of approved brand and manufacture to give an even shade New work (two or more coats) over and including water thinnable priming coat with cement primer  </t>
    </r>
    <r>
      <rPr>
        <b/>
        <sz val="10"/>
        <rFont val="Times New Roman"/>
        <family val="1"/>
      </rPr>
      <t>(13.41.1)</t>
    </r>
  </si>
  <si>
    <r>
      <t xml:space="preserve">Painting with synthetic enamel paint of approved brand and manufacture to  give an even shade :Two or more coats on new work </t>
    </r>
    <r>
      <rPr>
        <b/>
        <sz val="10"/>
        <rFont val="Times New Roman"/>
        <family val="1"/>
      </rPr>
      <t>(13.61.1)</t>
    </r>
    <r>
      <rPr>
        <sz val="10"/>
        <rFont val="Times New Roman"/>
        <family val="1"/>
      </rPr>
      <t xml:space="preserve">                         </t>
    </r>
  </si>
  <si>
    <r>
      <t xml:space="preserve">Providing and fixing aluminium work for doors, windows, ventilators and partitions with extruded built up standard tubular sections/ appropriate Z sections and other sections of approved make conforming to IS: 733 and IS : 1285, fixing with dash fastners of required dia &amp; size, including necessary filling up the gaps at junctions, i.e. top, bottom and sides with required EPDM rubber /neoprene gasket etc. Aluminium sections shall be smooth, rust free, straight, mitred and jointed mechanically wherever required including cleat angle, Aluminium snap beading for glazing / panelling,C.P. brass / stainless steel screws, all complete as per architectural drawings and the directions of Engineer-in-charge. (Glazing and  panelling to be paid for separately.) For fixed portion Anodised aluminium (anodised transparent or dyed to required shade according to IS: 1868, Minimum anodic coating of grade AC 15) </t>
    </r>
    <r>
      <rPr>
        <b/>
        <sz val="10"/>
        <rFont val="Times New Roman"/>
        <family val="1"/>
      </rPr>
      <t>(21.1.1.1)</t>
    </r>
  </si>
  <si>
    <r>
      <t xml:space="preserve">Providing and fixing 12mm thick prelaminated particle board flat pressed three layer or garded wood particle board  conforming to IS : 12823 Grade I Type II, in panelling fixed in aluminium doors, windows shutters and partition frames with C.P. brass / stainless steel screws etc. complete as per architectural drawings and directions of engineer-in-charge. Prelaminated particle board with decorative lamination on both sides. </t>
    </r>
    <r>
      <rPr>
        <b/>
        <sz val="10"/>
        <rFont val="Times New Roman"/>
        <family val="1"/>
      </rPr>
      <t>(21.2.1)</t>
    </r>
  </si>
  <si>
    <r>
      <t xml:space="preserve">Providing and fixing glazing in aluminium door, window, ventilator shutters and partitions etc. with EPDM rubber / neoprene gasket etc. complete as per the architectural drawings and the directions of engineer-in-charge . (Cost of aluminium snap beading shall be paid in basic item.) With float glass panes of 5.50 mm thickness </t>
    </r>
    <r>
      <rPr>
        <b/>
        <sz val="10"/>
        <rFont val="Times New Roman"/>
        <family val="1"/>
      </rPr>
      <t>(21.3.2)</t>
    </r>
  </si>
  <si>
    <r>
      <t>Providing and fixing aluminium handles ISI marked anodised (anodic coating not less than grade AC 10 as per IS : 1868) transparent or dyed to required colour or shade with necessary screws etc. complete:</t>
    </r>
    <r>
      <rPr>
        <b/>
        <sz val="10"/>
        <rFont val="Times New Roman"/>
        <family val="1"/>
      </rPr>
      <t xml:space="preserve"> </t>
    </r>
    <r>
      <rPr>
        <sz val="10"/>
        <rFont val="Times New Roman"/>
        <family val="1"/>
      </rPr>
      <t xml:space="preserve">125 mm </t>
    </r>
    <r>
      <rPr>
        <b/>
        <sz val="10"/>
        <rFont val="Times New Roman"/>
        <family val="1"/>
      </rPr>
      <t>(9.100.1)</t>
    </r>
  </si>
  <si>
    <r>
      <t xml:space="preserve">Providing and fixing 100mm brass locks (best make of approved quality) for aluminium doors including necessary cutting and making good etc.complete. </t>
    </r>
    <r>
      <rPr>
        <b/>
        <sz val="10"/>
        <rFont val="Times New Roman"/>
        <family val="1"/>
      </rPr>
      <t>(21.13)</t>
    </r>
  </si>
  <si>
    <r>
      <t xml:space="preserve">Providing and fixing aluminium extruded section body tubular type universal hydraulic door closer (having brand logo with ISI, IS:3564, embossed on the body, door weight upto 36 kg to 80 kg and door width from 701mm to 1000mm), with double speed adjustment with necessary accessories and screws etc. complete. </t>
    </r>
    <r>
      <rPr>
        <b/>
        <sz val="10"/>
        <rFont val="Times New Roman"/>
        <family val="1"/>
      </rPr>
      <t>(9.84)</t>
    </r>
  </si>
  <si>
    <r>
      <t xml:space="preserve">Providing and fixing aluminium hanging floor door stopper ISI marked anodised (anodic coating not less than grade AC 10 as per IS : 1868)  transparent  or  dyed to required colour and shade  with  necessary screws etc. complete. Twin rubber stopper </t>
    </r>
    <r>
      <rPr>
        <b/>
        <sz val="10"/>
        <rFont val="Times New Roman"/>
        <family val="1"/>
      </rPr>
      <t>(9.101.2)</t>
    </r>
  </si>
  <si>
    <r>
      <t xml:space="preserve">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 Size of Tile 600x600 mm </t>
    </r>
    <r>
      <rPr>
        <b/>
        <sz val="10"/>
        <rFont val="Times New Roman"/>
        <family val="1"/>
      </rPr>
      <t>(11.41.2)</t>
    </r>
  </si>
  <si>
    <r>
      <t xml:space="preserve">Brick work with common burnt clay F.P.S. (non modular) bricks of class designation 7.5 in superstructure above plinth level up to floor V level in all shapes and sizes in :Cement mortar 1:6 (1 cement : 6 coarse sand) </t>
    </r>
    <r>
      <rPr>
        <b/>
        <sz val="10"/>
        <rFont val="Times New Roman"/>
        <family val="1"/>
      </rPr>
      <t>(6.4.2)</t>
    </r>
  </si>
  <si>
    <r>
      <t xml:space="preserve">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 (zone-III) : 3 graded stone aggregate 20 mm nominal size). </t>
    </r>
    <r>
      <rPr>
        <b/>
        <sz val="10"/>
        <rFont val="Times New Roman"/>
        <family val="1"/>
      </rPr>
      <t>(5.3)</t>
    </r>
  </si>
  <si>
    <r>
      <t xml:space="preserve">Reinforcement for R.C.C. work including straightening, cutting, bending, placing in position and binding all complete .  Thermo-Mechanically Treated bars of grade Fe-500D or more </t>
    </r>
    <r>
      <rPr>
        <b/>
        <sz val="10"/>
        <rFont val="Times New Roman"/>
        <family val="1"/>
      </rPr>
      <t>(5.22.6)</t>
    </r>
  </si>
  <si>
    <r>
      <t xml:space="preserve">Centering and shuttering including strutting, propping etc. and  removal of form for: Suspended floors, roofs, landings, balconies and access platform </t>
    </r>
    <r>
      <rPr>
        <b/>
        <sz val="10"/>
        <rFont val="Times New Roman"/>
        <family val="1"/>
      </rPr>
      <t>(5.9.3)</t>
    </r>
  </si>
  <si>
    <r>
      <t xml:space="preserve">Half brick masonry with common burnt clay F.P.S. (non modular) bricks of class designation 75 in superstructure above plinth level up to floor V level  : Cement mortar 1:4 (1 Cement : 4 coarse sand) </t>
    </r>
    <r>
      <rPr>
        <b/>
        <sz val="10"/>
        <rFont val="Times New Roman"/>
        <family val="1"/>
      </rPr>
      <t>(6.13.2)</t>
    </r>
  </si>
  <si>
    <r>
      <t xml:space="preserve">Dismantling old plaster or skirting raking out joints and cleaning the surface for plaster including disposal of rubbish to the dumping ground within 50 metres lead. </t>
    </r>
    <r>
      <rPr>
        <b/>
        <sz val="10"/>
        <rFont val="Times New Roman"/>
        <family val="1"/>
      </rPr>
      <t>(15.56)</t>
    </r>
  </si>
  <si>
    <r>
      <t xml:space="preserve">12 mm cement plaster of mix :  1:6 (1 cement : 6 coarse sand)  </t>
    </r>
    <r>
      <rPr>
        <b/>
        <sz val="10"/>
        <rFont val="Times New Roman"/>
        <family val="1"/>
      </rPr>
      <t xml:space="preserve"> (13.4.2) </t>
    </r>
    <r>
      <rPr>
        <sz val="10"/>
        <rFont val="Times New Roman"/>
        <family val="1"/>
      </rPr>
      <t xml:space="preserve">                                 </t>
    </r>
  </si>
  <si>
    <r>
      <t xml:space="preserve">15 mm cement plaster on rough side of single or half brick wall  of mix :1:6 (1 cement : 6 coarse sand) </t>
    </r>
    <r>
      <rPr>
        <b/>
        <sz val="10"/>
        <rFont val="Times New Roman"/>
        <family val="1"/>
      </rPr>
      <t>(13.5.2)</t>
    </r>
    <r>
      <rPr>
        <sz val="10"/>
        <rFont val="Times New Roman"/>
        <family val="1"/>
      </rPr>
      <t xml:space="preserve">                            </t>
    </r>
  </si>
  <si>
    <r>
      <t xml:space="preserve">Providing and fixing soil, waste and vent pipes :  100 mm dia. Centrifugally cast (spun) iron socket &amp; spigot (S &amp;S) pipe as per IS :3989 </t>
    </r>
    <r>
      <rPr>
        <b/>
        <sz val="10"/>
        <rFont val="Times New Roman"/>
        <family val="1"/>
      </rPr>
      <t>(17.35.1.2)</t>
    </r>
  </si>
  <si>
    <r>
      <t xml:space="preserve">Providing lead caulked joints to sand cast iron/centrifugally cast (spun) iron pipes and fittings of diameter:    100 mm  </t>
    </r>
    <r>
      <rPr>
        <b/>
        <sz val="10"/>
        <rFont val="Times New Roman"/>
        <family val="1"/>
      </rPr>
      <t>(17.58.1)</t>
    </r>
  </si>
  <si>
    <r>
      <t xml:space="preserve">Providing and fixing bend of required degree with access door, insertion rubber washer 3 mm thick, bolts and nuts complete.   100 mm Sand cast iron S&amp;S as per IS:- 3989 </t>
    </r>
    <r>
      <rPr>
        <b/>
        <sz val="10"/>
        <rFont val="Times New Roman"/>
        <family val="1"/>
      </rPr>
      <t>(17.38.1.2)</t>
    </r>
  </si>
  <si>
    <r>
      <t xml:space="preserve">Providing and fixing plain bend of required degree. 100 mm  Sand cast iron S&amp;S as per IS: - 3989 </t>
    </r>
    <r>
      <rPr>
        <b/>
        <sz val="10"/>
        <rFont val="Times New Roman"/>
        <family val="1"/>
      </rPr>
      <t>(17.39.1.2)</t>
    </r>
  </si>
  <si>
    <r>
      <t>Providing and fixing 100mm sand cast Iron grating for gully trap.</t>
    </r>
    <r>
      <rPr>
        <b/>
        <sz val="10"/>
        <rFont val="Times New Roman"/>
        <family val="1"/>
      </rPr>
      <t>(17.29)</t>
    </r>
  </si>
  <si>
    <r>
      <t xml:space="preserve">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t>
    </r>
    <r>
      <rPr>
        <b/>
        <sz val="10"/>
        <rFont val="Times New Roman"/>
        <family val="1"/>
      </rPr>
      <t>(8.31)</t>
    </r>
  </si>
  <si>
    <r>
      <t xml:space="preserve">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 </t>
    </r>
    <r>
      <rPr>
        <b/>
        <sz val="10"/>
        <rFont val="Times New Roman"/>
        <family val="1"/>
      </rPr>
      <t>(11.37)</t>
    </r>
  </si>
  <si>
    <r>
      <t xml:space="preserve">Steel work welded in built up sections/ framed work, including cutting, hoisting, fixing in position and applying a priming coat of approved steel primer using structural steel etc. as required.In gratings, frames, guard bar, ladder, railings, brackets, gates and similar works </t>
    </r>
    <r>
      <rPr>
        <b/>
        <sz val="10"/>
        <rFont val="Times New Roman"/>
        <family val="1"/>
      </rPr>
      <t>(10.25.2)</t>
    </r>
  </si>
  <si>
    <r>
      <t xml:space="preserve">Finishing walls with Acrylic Smooth exterior paint of required shade:Old work ( Two or more coats applied @ 1.67 ltr /10sqm.) on existing cement paint surface ) </t>
    </r>
    <r>
      <rPr>
        <b/>
        <sz val="10"/>
        <rFont val="Times New Roman"/>
        <family val="1"/>
      </rPr>
      <t>(13.111.1)</t>
    </r>
  </si>
  <si>
    <r>
      <t xml:space="preserve">Painting with synthetic enamel paint of approved brand and
manufacture of required colour to give an even shade : One or more coats on old work </t>
    </r>
    <r>
      <rPr>
        <b/>
        <sz val="10"/>
        <rFont val="Times New Roman"/>
        <family val="1"/>
      </rPr>
      <t>(13.90.1)</t>
    </r>
  </si>
  <si>
    <r>
      <t xml:space="preserve">Distempering with 1st quality acrylic distember (Ready mix) having VOC content less than 50 grams/ litre of approved brand and manufacture to give an even shade :Old work (one or more coats) </t>
    </r>
    <r>
      <rPr>
        <b/>
        <sz val="10"/>
        <rFont val="Times New Roman"/>
        <family val="1"/>
      </rPr>
      <t>(13.90.1)</t>
    </r>
  </si>
  <si>
    <r>
      <t xml:space="preserve">Providing and fixing 18mm thick gang saw cut mirror polished (premoulded and prepolished) machine cut for kitchen platforms, vanity counters, window sills,  facias and similar locations of required size of approved shade, colour and texture laid over 20mm thick base cement mortar 1:4 (1 Cement : 4 coarse sand) with joints treated with white cement ,mixed with matching pigment, epoxy touch ups, including rubbing ,curing, moulding and polishing to edge to give high gloss finish etc. complete at all levels.Granite of any colour and shade Area of slab over 0.50 sqm </t>
    </r>
    <r>
      <rPr>
        <b/>
        <sz val="10"/>
        <rFont val="Times New Roman"/>
        <family val="1"/>
      </rPr>
      <t>(8.2.2.2)</t>
    </r>
  </si>
  <si>
    <r>
      <t xml:space="preserve">Providing and fixing precoated galvanised iron profile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Engineerin charge. The sheet shall be fixed using self drilling /self tapping screws of size (5.5x 55 mm) with EPDM seal, complete upto any pitch in horizontal/ vertical or curved surfaces, excluding the cost of purlins, rafters and trusses and including cutting to size and shape wherever required. </t>
    </r>
    <r>
      <rPr>
        <b/>
        <sz val="10"/>
        <rFont val="Times New Roman"/>
        <family val="1"/>
      </rPr>
      <t>(12.50)</t>
    </r>
  </si>
  <si>
    <r>
      <t xml:space="preserve">Providing and fixing precoated galvanised steel sheet roofing accessories 0.50 mm (+0.05 %) total coated thickness, Zinc coating 120 grams per sqm as per IS: 277, in 240 mpa steel grade, 5-7 microns epoxy primer on both side of the sheet and polyester top coat 15-18 microns using self drilling/ self tapping screws complete : Ridges plain (500 - 600mm) </t>
    </r>
    <r>
      <rPr>
        <b/>
        <sz val="10"/>
        <rFont val="Times New Roman"/>
        <family val="1"/>
      </rPr>
      <t>(12.51.1)</t>
    </r>
  </si>
  <si>
    <r>
      <t xml:space="preserve">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 </t>
    </r>
    <r>
      <rPr>
        <b/>
        <sz val="10"/>
        <rFont val="Times New Roman"/>
        <family val="1"/>
      </rPr>
      <t>(15.60)</t>
    </r>
  </si>
  <si>
    <t>cum</t>
  </si>
  <si>
    <t xml:space="preserve">KG </t>
  </si>
  <si>
    <t>KG</t>
  </si>
  <si>
    <t xml:space="preserve">sqm </t>
  </si>
  <si>
    <t>kg</t>
  </si>
  <si>
    <t xml:space="preserve">Nos. </t>
  </si>
  <si>
    <t xml:space="preserve">cum         </t>
  </si>
  <si>
    <t>Sqm</t>
  </si>
  <si>
    <t>metre</t>
  </si>
  <si>
    <t>Kg</t>
  </si>
  <si>
    <t>Mtrs</t>
  </si>
  <si>
    <t xml:space="preserve">Add GST difference @ 6.33% on DSR2018 </t>
  </si>
  <si>
    <t>unit</t>
  </si>
  <si>
    <t>BI01010001010000000000000515BI0100001153</t>
  </si>
  <si>
    <t xml:space="preserve">Demolishing cement concrete manually / by mechanical means and disposal of material within 50 metres lead as per direction of Engineer in charge.  Nominal concrete 1:3:6 or richer mix (i/c equivalent design mix) (15.2.1)            </t>
  </si>
  <si>
    <t xml:space="preserve">Demolishing brick work manually / by mechanical means including stacking of serviceable material and disposal of unserviceable material within 50 metres lead as per direction of Engineer-in-charge: In cement mortar   (15.7.4)                                               </t>
  </si>
  <si>
    <t>Providing and laying in position cement concrete of specified grade excluding the cost of centering and shuttering - All work up to plinth level : 1:2:4 (1 Cement : 2 coarse sand : 4 graded stone  aggregate 20 mm nominal size) (4.1.3)</t>
  </si>
  <si>
    <t>Structural steel work riveted, bolted or welded in built up sections, trusses and framed work, including cutting, hoisting, fixing in position and applying a priming coat of approved steel primer all complete. (10.2)</t>
  </si>
  <si>
    <t>Steel work in built up tubular (round, square or rectangular hollow tubes etc.) trusses etc., including cutting, hoisting, fixing in position and applying a priming coat of approved steel primer, including welding and bolted with special shaped washers etc. complete. Hot finished welded type tubes (10.16.1)</t>
  </si>
  <si>
    <t xml:space="preserve">Removing dry or oil bound distemper, water proofing cement paint and the like by scrapping, sand papering and preparing the surface smooth including necessary repairs to scratches etc. complete. (13.91)    </t>
  </si>
  <si>
    <t>Providing and applying white cement based putty of average thickness 1mm, of approved brand and manufacturer, over the plastered wall surface to prepare the surface even and smooth complete. (13.80)</t>
  </si>
  <si>
    <t>Distempering with oil bound washable distemper of approved brand and manufacture to give an even shade New work (two or more coats) over and including water thinnable priming coat with cement primer  (13.41.1)</t>
  </si>
  <si>
    <t xml:space="preserve">Painting with synthetic enamel paint of approved brand and manufacture to  give an even shade :Two or more coats on new work (13.61.1)                         </t>
  </si>
  <si>
    <t>Providing and fixing aluminium work for doors, windows, ventilators and partitions with extruded built up standard tubular sections/ appropriate Z sections and other sections of approved make conforming to IS: 733 and IS : 1285, fixing with dash fastners of required dia &amp; size, including necessary filling up the gaps at junctions, i.e. top, bottom and sides with required EPDM rubber /neoprene gasket etc. Aluminium sections shall be smooth, rust free, straight, mitred and jointed mechanically wherever required including cleat angle, Aluminium snap beading for glazing / panelling,C.P. brass / stainless steel screws, all complete as per architectural drawings and the directions of Engineer-in-charge. (Glazing and  panelling to be paid for separately.) For fixed portion Anodised aluminium (anodised transparent or dyed to required shade according to IS: 1868, Minimum anodic coating of grade AC 15) (21.1.1.1)</t>
  </si>
  <si>
    <t>Providing and fixing 12mm thick prelaminated particle board flat pressed three layer or garded wood particle board  conforming to IS : 12823 Grade I Type II, in panelling fixed in aluminium doors, windows shutters and partition frames with C.P. brass / stainless steel screws etc. complete as per architectural drawings and directions of engineer-in-charge. Prelaminated particle board with decorative lamination on both sides. (21.2.1)</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</si>
  <si>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 With float glass panes of 5.50 mm thickness (21.3.2)</t>
  </si>
  <si>
    <t>Providing and fixing aluminium handles ISI marked anodised (anodic coating not less than grade AC 10 as per IS : 1868) transparent or dyed to required colour or shade with necessary screws etc. complete: 125 mm (9.100.1)</t>
  </si>
  <si>
    <t>Providing and fixing 100mm brass locks (best make of approved quality) for aluminium doors including necessary cutting and making good etc.complete. (21.13)</t>
  </si>
  <si>
    <t>Providing and fixing aluminium extruded section body tubular type universal hydraulic door closer (having brand logo with ISI, IS:3564, embossed on the body, door weight upto 36 kg to 80 kg and door width from 701mm to 1000mm), with double speed adjustment with necessary accessories and screws etc. complete. (9.84)</t>
  </si>
  <si>
    <t>Providing and fixing aluminium hanging floor door stopper ISI marked anodised (anodic coating not less than grade AC 10 as per IS : 1868)  transparent  or  dyed to required colour and shade  with  necessary screws etc. complete. Twin rubber stopper (9.101.2)</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</si>
  <si>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 Size of Tile 600x600 mm (11.41.2)</t>
  </si>
  <si>
    <t>Brick work with common burnt clay F.P.S. (non modular) bricks of class designation 7.5 in superstructure above plinth level up to floor V level in all shapes and sizes in :Cement mortar 1:6 (1 cement : 6 coarse sand) (6.4.2)</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</si>
  <si>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 (zone-III) : 3 graded stone aggregate 20 mm nominal size). (5.3)</t>
  </si>
  <si>
    <t>Reinforcement for R.C.C. work including straightening, cutting, bending, placing in position and binding all complete .  Thermo-Mechanically Treated bars of grade Fe-500D or more (5.22.6)</t>
  </si>
  <si>
    <t>Centering and shuttering including strutting, propping etc. and  removal of form for: Suspended floors, roofs, landings, balconies and access platform (5.9.3)</t>
  </si>
  <si>
    <t>Half brick masonry with common burnt clay F.P.S. (non modular) bricks of class designation 75 in superstructure above plinth level up to floor V level  : Cement mortar 1:4 (1 Cement : 4 coarse sand) (6.13.2)</t>
  </si>
  <si>
    <t>Dismantling old plaster or skirting raking out joints and cleaning the surface for plaster including disposal of rubbish to the dumping ground within 50 metres lead. (15.56)</t>
  </si>
  <si>
    <t xml:space="preserve">12 mm cement plaster of mix :  1:6 (1 cement : 6 coarse sand)   (13.4.2)                                  </t>
  </si>
  <si>
    <t xml:space="preserve">15 mm cement plaster on rough side of single or half brick wall  of mix :1:6 (1 cement : 6 coarse sand) (13.5.2)                            </t>
  </si>
  <si>
    <t>Providing and fixing soil, waste and vent pipes :  100 mm dia. Centrifugally cast (spun) iron socket &amp; spigot (S &amp;S) pipe as per IS :3989 (17.35.1.2)</t>
  </si>
  <si>
    <t>Providing lead caulked joints to sand cast iron/centrifugally cast (spun) iron pipes and fittings of diameter:    100 mm  (17.58.1)</t>
  </si>
  <si>
    <t>Providing and fixing bend of required degree with access door, insertion rubber washer 3 mm thick, bolts and nuts complete.   100 mm Sand cast iron S&amp;S as per IS:- 3989 (17.38.1.2)</t>
  </si>
  <si>
    <t>Providing and fixing plain bend of required degree. 100 mm  Sand cast iron S&amp;S as per IS: - 3989 (17.39.1.2)</t>
  </si>
  <si>
    <t>Providing and fixing 100mm sand cast Iron grating for gully trap.(17.29)</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</si>
  <si>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(8.31)</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</si>
  <si>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 (11.37)</t>
  </si>
  <si>
    <t>Steel work welded in built up sections/ framed work, including cutting, hoisting, fixing in position and applying a priming coat of approved steel primer using structural steel etc. as required.In gratings, frames, guard bar, ladder, railings, brackets, gates and similar works (10.25.2)</t>
  </si>
  <si>
    <t>Finishing walls with Acrylic Smooth exterior paint of required shade:Old work ( Two or more coats applied @ 1.67 ltr /10sqm.) on existing cement paint surface ) (13.111.1)</t>
  </si>
  <si>
    <t>Painting with synthetic enamel paint of approved brand and
manufacture of required colour to give an even shade : One or more coats on old work (13.90.1)</t>
  </si>
  <si>
    <t>Distempering with 1st quality acrylic distember (Ready mix) having VOC content less than 50 grams/ litre of approved brand and manufacture to give an even shade :Old work (one or more coats) (13.90.1)</t>
  </si>
  <si>
    <t>Providing and fixing 18mm thick gang saw cut mirror polished (premoulded and prepolished) machine cut for kitchen platforms, vanity counters, window sills,  facias and similar locations of required size of approved shade, colour and texture laid over 20mm thick base cement mortar 1:4 (1 Cement : 4 coarse sand) with joints treated with white cement ,mixed with matching pigment, epoxy touch ups, including rubbing ,curing, moulding and polishing to edge to give high gloss finish etc. complete at all levels.Granite of any colour and shade Area of slab over 0.50 sqm (8.2.2.2)</t>
  </si>
  <si>
    <t>Providing and fixing precoated galvanised iron profile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Engineerin charge. The sheet shall be fixed using self drilling /self tapping screws of size (5.5x 55 mm) with EPDM seal, complete upto any pitch in horizontal/ vertical or curved surfaces, excluding the cost of purlins, rafters and trusses and including cutting to size and shape wherever required. (12.50)</t>
  </si>
  <si>
    <t>Providing and fixing precoated galvanised steel sheet roofing accessories 0.50 mm (+0.05 %) total coated thickness, Zinc coating 120 grams per sqm as per IS: 277, in 240 mpa steel grade, 5-7 microns epoxy primer on both side of the sheet and polyester top coat 15-18 microns using self drilling/ self tapping screws complete : Ridges plain (500 - 600mm) (12.51.1)</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</si>
  <si>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 (15.60)</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</si>
</sst>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0.00;[Red]#,##0.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3">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5" fillId="0" borderId="21" xfId="0" applyFont="1" applyFill="1" applyBorder="1" applyAlignment="1">
      <alignment horizontal="justify" vertical="top" wrapText="1"/>
    </xf>
    <xf numFmtId="0" fontId="25" fillId="0" borderId="21" xfId="0" applyFont="1" applyFill="1" applyBorder="1" applyAlignment="1">
      <alignment horizontal="center"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25" fillId="0" borderId="21" xfId="0" applyFont="1" applyFill="1" applyBorder="1" applyAlignment="1">
      <alignment horizontal="justify" vertical="top" wrapText="1" shrinkToFit="1"/>
    </xf>
    <xf numFmtId="0" fontId="25" fillId="0" borderId="21" xfId="0" applyFont="1" applyFill="1" applyBorder="1" applyAlignment="1">
      <alignment horizontal="center" wrapText="1" shrinkToFit="1"/>
    </xf>
    <xf numFmtId="0" fontId="25" fillId="0" borderId="21" xfId="0" applyFont="1" applyFill="1" applyBorder="1" applyAlignment="1">
      <alignment horizontal="justify" vertical="justify" wrapText="1" shrinkToFit="1"/>
    </xf>
    <xf numFmtId="0" fontId="25" fillId="0" borderId="21" xfId="0" applyFont="1" applyFill="1" applyBorder="1" applyAlignment="1">
      <alignment horizontal="justify" vertical="justify"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57"/>
  <sheetViews>
    <sheetView showGridLines="0" zoomScale="70" zoomScaleNormal="70" zoomScalePageLayoutView="0" workbookViewId="0" topLeftCell="A1">
      <selection activeCell="B65" sqref="B65"/>
    </sheetView>
  </sheetViews>
  <sheetFormatPr defaultColWidth="9.140625" defaultRowHeight="15"/>
  <cols>
    <col min="1" max="1" width="17.140625" style="1" customWidth="1"/>
    <col min="2" max="2" width="84.28125" style="1" customWidth="1"/>
    <col min="3" max="3" width="37.42187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3" t="str">
        <f>B2&amp;" BoQ"</f>
        <v>Percentage BoQ</v>
      </c>
      <c r="B1" s="83"/>
      <c r="C1" s="83"/>
      <c r="D1" s="83"/>
      <c r="E1" s="83"/>
      <c r="F1" s="83"/>
      <c r="G1" s="83"/>
      <c r="H1" s="83"/>
      <c r="I1" s="83"/>
      <c r="J1" s="83"/>
      <c r="K1" s="83"/>
      <c r="L1" s="83"/>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84" t="s">
        <v>98</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10"/>
      <c r="IF4" s="10"/>
      <c r="IG4" s="10"/>
      <c r="IH4" s="10"/>
      <c r="II4" s="10"/>
    </row>
    <row r="5" spans="1:243" s="9" customFormat="1" ht="51" customHeight="1">
      <c r="A5" s="84" t="s">
        <v>99</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10"/>
      <c r="IF5" s="10"/>
      <c r="IG5" s="10"/>
      <c r="IH5" s="10"/>
      <c r="II5" s="10"/>
    </row>
    <row r="6" spans="1:243" s="9" customFormat="1" ht="27" customHeight="1">
      <c r="A6" s="84" t="s">
        <v>100</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10"/>
      <c r="IF6" s="10"/>
      <c r="IG6" s="10"/>
      <c r="IH6" s="10"/>
      <c r="II6" s="10"/>
    </row>
    <row r="7" spans="1:243" s="9" customFormat="1" ht="13.5" hidden="1">
      <c r="A7" s="85" t="s">
        <v>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10"/>
      <c r="IF7" s="10"/>
      <c r="IG7" s="10"/>
      <c r="IH7" s="10"/>
      <c r="II7" s="10"/>
    </row>
    <row r="8" spans="1:243" s="12" customFormat="1" ht="54.75">
      <c r="A8" s="11" t="s">
        <v>66</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E8" s="13"/>
      <c r="IF8" s="13"/>
      <c r="IG8" s="13"/>
      <c r="IH8" s="13"/>
      <c r="II8" s="13"/>
    </row>
    <row r="9" spans="1:243" s="14" customFormat="1" ht="13.5">
      <c r="A9" s="81" t="s">
        <v>8</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67</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78</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80</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80</v>
      </c>
      <c r="IC13" s="38" t="s">
        <v>34</v>
      </c>
      <c r="IE13" s="39"/>
      <c r="IF13" s="39" t="s">
        <v>35</v>
      </c>
      <c r="IG13" s="39" t="s">
        <v>36</v>
      </c>
      <c r="IH13" s="39">
        <v>10</v>
      </c>
      <c r="II13" s="39" t="s">
        <v>37</v>
      </c>
    </row>
    <row r="14" spans="1:243" s="38" customFormat="1" ht="43.5" customHeight="1">
      <c r="A14" s="22">
        <v>1</v>
      </c>
      <c r="B14" s="79" t="s">
        <v>101</v>
      </c>
      <c r="C14" s="24" t="s">
        <v>38</v>
      </c>
      <c r="D14" s="78">
        <v>1</v>
      </c>
      <c r="E14" s="80" t="s">
        <v>141</v>
      </c>
      <c r="F14" s="78">
        <v>1737.45</v>
      </c>
      <c r="G14" s="41"/>
      <c r="H14" s="42"/>
      <c r="I14" s="40" t="s">
        <v>40</v>
      </c>
      <c r="J14" s="43">
        <f aca="true" t="shared" si="0" ref="J14:J24">IF(I14="Less(-)",-1,1)</f>
        <v>1</v>
      </c>
      <c r="K14" s="44" t="s">
        <v>41</v>
      </c>
      <c r="L14" s="44" t="s">
        <v>4</v>
      </c>
      <c r="M14" s="73"/>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1737.45</v>
      </c>
      <c r="BB14" s="48">
        <f aca="true" t="shared" si="2" ref="BB14:BB24">BA14+SUM(N14:AZ14)</f>
        <v>1737.45</v>
      </c>
      <c r="BC14" s="37" t="str">
        <f aca="true" t="shared" si="3" ref="BC14:BC24">SpellNumber(L14,BB14)</f>
        <v>INR  One Thousand Seven Hundred &amp; Thirty Seven  and Paise Forty Five Only</v>
      </c>
      <c r="IA14" s="38">
        <v>1</v>
      </c>
      <c r="IB14" s="77" t="s">
        <v>155</v>
      </c>
      <c r="IC14" s="38" t="s">
        <v>38</v>
      </c>
      <c r="ID14" s="38">
        <v>1</v>
      </c>
      <c r="IE14" s="39" t="s">
        <v>141</v>
      </c>
      <c r="IF14" s="39" t="s">
        <v>42</v>
      </c>
      <c r="IG14" s="39" t="s">
        <v>36</v>
      </c>
      <c r="IH14" s="39">
        <v>123.223</v>
      </c>
      <c r="II14" s="39" t="s">
        <v>39</v>
      </c>
    </row>
    <row r="15" spans="1:243" s="38" customFormat="1" ht="45" customHeight="1">
      <c r="A15" s="22">
        <v>2</v>
      </c>
      <c r="B15" s="79" t="s">
        <v>102</v>
      </c>
      <c r="C15" s="24" t="s">
        <v>43</v>
      </c>
      <c r="D15" s="78">
        <v>10</v>
      </c>
      <c r="E15" s="80" t="s">
        <v>141</v>
      </c>
      <c r="F15" s="78">
        <v>1469.9</v>
      </c>
      <c r="G15" s="41"/>
      <c r="H15" s="41"/>
      <c r="I15" s="40" t="s">
        <v>40</v>
      </c>
      <c r="J15" s="43">
        <f t="shared" si="0"/>
        <v>1</v>
      </c>
      <c r="K15" s="44" t="s">
        <v>41</v>
      </c>
      <c r="L15" s="44" t="s">
        <v>4</v>
      </c>
      <c r="M15" s="74"/>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14699</v>
      </c>
      <c r="BB15" s="48">
        <f t="shared" si="2"/>
        <v>14699</v>
      </c>
      <c r="BC15" s="37" t="str">
        <f t="shared" si="3"/>
        <v>INR  Fourteen Thousand Six Hundred &amp; Ninety Nine  Only</v>
      </c>
      <c r="IA15" s="38">
        <v>2</v>
      </c>
      <c r="IB15" s="77" t="s">
        <v>156</v>
      </c>
      <c r="IC15" s="38" t="s">
        <v>43</v>
      </c>
      <c r="ID15" s="38">
        <v>10</v>
      </c>
      <c r="IE15" s="39" t="s">
        <v>141</v>
      </c>
      <c r="IF15" s="39" t="s">
        <v>44</v>
      </c>
      <c r="IG15" s="39" t="s">
        <v>45</v>
      </c>
      <c r="IH15" s="39">
        <v>213</v>
      </c>
      <c r="II15" s="39" t="s">
        <v>39</v>
      </c>
    </row>
    <row r="16" spans="1:243" s="38" customFormat="1" ht="45" customHeight="1">
      <c r="A16" s="22">
        <v>3</v>
      </c>
      <c r="B16" s="89" t="s">
        <v>103</v>
      </c>
      <c r="C16" s="24" t="s">
        <v>46</v>
      </c>
      <c r="D16" s="78">
        <v>13</v>
      </c>
      <c r="E16" s="90" t="s">
        <v>141</v>
      </c>
      <c r="F16" s="78">
        <v>6788.6</v>
      </c>
      <c r="G16" s="41"/>
      <c r="H16" s="41"/>
      <c r="I16" s="40" t="s">
        <v>40</v>
      </c>
      <c r="J16" s="43">
        <f t="shared" si="0"/>
        <v>1</v>
      </c>
      <c r="K16" s="44" t="s">
        <v>41</v>
      </c>
      <c r="L16" s="44" t="s">
        <v>4</v>
      </c>
      <c r="M16" s="74"/>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88251.8</v>
      </c>
      <c r="BB16" s="48">
        <f t="shared" si="2"/>
        <v>88251.8</v>
      </c>
      <c r="BC16" s="37" t="str">
        <f t="shared" si="3"/>
        <v>INR  Eighty Eight Thousand Two Hundred &amp; Fifty One  and Paise Eighty Only</v>
      </c>
      <c r="IA16" s="38">
        <v>3</v>
      </c>
      <c r="IB16" s="77" t="s">
        <v>157</v>
      </c>
      <c r="IC16" s="38" t="s">
        <v>46</v>
      </c>
      <c r="ID16" s="38">
        <v>13</v>
      </c>
      <c r="IE16" s="39" t="s">
        <v>141</v>
      </c>
      <c r="IF16" s="39" t="s">
        <v>35</v>
      </c>
      <c r="IG16" s="39" t="s">
        <v>47</v>
      </c>
      <c r="IH16" s="39">
        <v>10</v>
      </c>
      <c r="II16" s="39" t="s">
        <v>39</v>
      </c>
    </row>
    <row r="17" spans="1:243" s="38" customFormat="1" ht="40.5" customHeight="1">
      <c r="A17" s="22">
        <v>4</v>
      </c>
      <c r="B17" s="89" t="s">
        <v>104</v>
      </c>
      <c r="C17" s="24" t="s">
        <v>48</v>
      </c>
      <c r="D17" s="78">
        <v>702</v>
      </c>
      <c r="E17" s="90" t="s">
        <v>142</v>
      </c>
      <c r="F17" s="78">
        <v>101.75</v>
      </c>
      <c r="G17" s="41"/>
      <c r="H17" s="41"/>
      <c r="I17" s="40" t="s">
        <v>40</v>
      </c>
      <c r="J17" s="43">
        <f t="shared" si="0"/>
        <v>1</v>
      </c>
      <c r="K17" s="44" t="s">
        <v>41</v>
      </c>
      <c r="L17" s="44" t="s">
        <v>4</v>
      </c>
      <c r="M17" s="74"/>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71428.5</v>
      </c>
      <c r="BB17" s="48">
        <f t="shared" si="2"/>
        <v>71428.5</v>
      </c>
      <c r="BC17" s="37" t="str">
        <f t="shared" si="3"/>
        <v>INR  Seventy One Thousand Four Hundred &amp; Twenty Eight  and Paise Fifty Only</v>
      </c>
      <c r="IA17" s="38">
        <v>4</v>
      </c>
      <c r="IB17" s="77" t="s">
        <v>158</v>
      </c>
      <c r="IC17" s="38" t="s">
        <v>48</v>
      </c>
      <c r="ID17" s="38">
        <v>702</v>
      </c>
      <c r="IE17" s="39" t="s">
        <v>142</v>
      </c>
      <c r="IF17" s="39" t="s">
        <v>49</v>
      </c>
      <c r="IG17" s="39" t="s">
        <v>50</v>
      </c>
      <c r="IH17" s="39">
        <v>10</v>
      </c>
      <c r="II17" s="39" t="s">
        <v>39</v>
      </c>
    </row>
    <row r="18" spans="1:243" s="38" customFormat="1" ht="58.5" customHeight="1">
      <c r="A18" s="22">
        <v>5</v>
      </c>
      <c r="B18" s="89" t="s">
        <v>105</v>
      </c>
      <c r="C18" s="24" t="s">
        <v>51</v>
      </c>
      <c r="D18" s="78">
        <v>996</v>
      </c>
      <c r="E18" s="90" t="s">
        <v>143</v>
      </c>
      <c r="F18" s="78">
        <v>143.45</v>
      </c>
      <c r="G18" s="41"/>
      <c r="H18" s="41"/>
      <c r="I18" s="40" t="s">
        <v>40</v>
      </c>
      <c r="J18" s="43">
        <f t="shared" si="0"/>
        <v>1</v>
      </c>
      <c r="K18" s="44" t="s">
        <v>41</v>
      </c>
      <c r="L18" s="44" t="s">
        <v>4</v>
      </c>
      <c r="M18" s="74"/>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142876.2</v>
      </c>
      <c r="BB18" s="48">
        <f t="shared" si="2"/>
        <v>142876.2</v>
      </c>
      <c r="BC18" s="37" t="str">
        <f t="shared" si="3"/>
        <v>INR  One Lakh Forty Two Thousand Eight Hundred &amp; Seventy Six  and Paise Twenty Only</v>
      </c>
      <c r="IA18" s="38">
        <v>5</v>
      </c>
      <c r="IB18" s="77" t="s">
        <v>159</v>
      </c>
      <c r="IC18" s="38" t="s">
        <v>51</v>
      </c>
      <c r="ID18" s="38">
        <v>996</v>
      </c>
      <c r="IE18" s="39" t="s">
        <v>143</v>
      </c>
      <c r="IF18" s="39" t="s">
        <v>42</v>
      </c>
      <c r="IG18" s="39" t="s">
        <v>36</v>
      </c>
      <c r="IH18" s="39">
        <v>123.223</v>
      </c>
      <c r="II18" s="39" t="s">
        <v>39</v>
      </c>
    </row>
    <row r="19" spans="1:243" s="38" customFormat="1" ht="65.25" customHeight="1">
      <c r="A19" s="22">
        <v>6</v>
      </c>
      <c r="B19" s="79" t="s">
        <v>106</v>
      </c>
      <c r="C19" s="24" t="s">
        <v>52</v>
      </c>
      <c r="D19" s="78">
        <v>2065</v>
      </c>
      <c r="E19" s="80" t="s">
        <v>68</v>
      </c>
      <c r="F19" s="78">
        <v>18.25</v>
      </c>
      <c r="G19" s="41"/>
      <c r="H19" s="41"/>
      <c r="I19" s="40" t="s">
        <v>40</v>
      </c>
      <c r="J19" s="43">
        <f t="shared" si="0"/>
        <v>1</v>
      </c>
      <c r="K19" s="44" t="s">
        <v>41</v>
      </c>
      <c r="L19" s="44" t="s">
        <v>4</v>
      </c>
      <c r="M19" s="74"/>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37686.25</v>
      </c>
      <c r="BB19" s="48">
        <f t="shared" si="2"/>
        <v>37686.25</v>
      </c>
      <c r="BC19" s="37" t="str">
        <f t="shared" si="3"/>
        <v>INR  Thirty Seven Thousand Six Hundred &amp; Eighty Six  and Paise Twenty Five Only</v>
      </c>
      <c r="IA19" s="38">
        <v>6</v>
      </c>
      <c r="IB19" s="77" t="s">
        <v>160</v>
      </c>
      <c r="IC19" s="38" t="s">
        <v>52</v>
      </c>
      <c r="ID19" s="38">
        <v>2065</v>
      </c>
      <c r="IE19" s="39" t="s">
        <v>68</v>
      </c>
      <c r="IF19" s="39" t="s">
        <v>44</v>
      </c>
      <c r="IG19" s="39" t="s">
        <v>45</v>
      </c>
      <c r="IH19" s="39">
        <v>213</v>
      </c>
      <c r="II19" s="39" t="s">
        <v>39</v>
      </c>
    </row>
    <row r="20" spans="1:243" s="38" customFormat="1" ht="60" customHeight="1">
      <c r="A20" s="22">
        <v>7</v>
      </c>
      <c r="B20" s="79" t="s">
        <v>107</v>
      </c>
      <c r="C20" s="24" t="s">
        <v>53</v>
      </c>
      <c r="D20" s="78">
        <v>778</v>
      </c>
      <c r="E20" s="80" t="s">
        <v>144</v>
      </c>
      <c r="F20" s="78">
        <v>115.15</v>
      </c>
      <c r="G20" s="41"/>
      <c r="H20" s="41"/>
      <c r="I20" s="40" t="s">
        <v>40</v>
      </c>
      <c r="J20" s="43">
        <f t="shared" si="0"/>
        <v>1</v>
      </c>
      <c r="K20" s="44" t="s">
        <v>41</v>
      </c>
      <c r="L20" s="44" t="s">
        <v>4</v>
      </c>
      <c r="M20" s="74"/>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89586.7</v>
      </c>
      <c r="BB20" s="48">
        <f t="shared" si="2"/>
        <v>89586.7</v>
      </c>
      <c r="BC20" s="37" t="str">
        <f t="shared" si="3"/>
        <v>INR  Eighty Nine Thousand Five Hundred &amp; Eighty Six  and Paise Seventy Only</v>
      </c>
      <c r="IA20" s="38">
        <v>7</v>
      </c>
      <c r="IB20" s="77" t="s">
        <v>161</v>
      </c>
      <c r="IC20" s="38" t="s">
        <v>53</v>
      </c>
      <c r="ID20" s="38">
        <v>778</v>
      </c>
      <c r="IE20" s="39" t="s">
        <v>144</v>
      </c>
      <c r="IF20" s="39" t="s">
        <v>35</v>
      </c>
      <c r="IG20" s="39" t="s">
        <v>47</v>
      </c>
      <c r="IH20" s="39">
        <v>10</v>
      </c>
      <c r="II20" s="39" t="s">
        <v>39</v>
      </c>
    </row>
    <row r="21" spans="1:243" s="38" customFormat="1" ht="57" customHeight="1">
      <c r="A21" s="22">
        <v>8</v>
      </c>
      <c r="B21" s="79" t="s">
        <v>108</v>
      </c>
      <c r="C21" s="24" t="s">
        <v>54</v>
      </c>
      <c r="D21" s="78">
        <v>778</v>
      </c>
      <c r="E21" s="80" t="s">
        <v>68</v>
      </c>
      <c r="F21" s="78">
        <v>153.45</v>
      </c>
      <c r="G21" s="41"/>
      <c r="H21" s="41"/>
      <c r="I21" s="40" t="s">
        <v>40</v>
      </c>
      <c r="J21" s="43">
        <f t="shared" si="0"/>
        <v>1</v>
      </c>
      <c r="K21" s="44" t="s">
        <v>41</v>
      </c>
      <c r="L21" s="44" t="s">
        <v>4</v>
      </c>
      <c r="M21" s="74"/>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119384.1</v>
      </c>
      <c r="BB21" s="48">
        <f t="shared" si="2"/>
        <v>119384.1</v>
      </c>
      <c r="BC21" s="37" t="str">
        <f t="shared" si="3"/>
        <v>INR  One Lakh Nineteen Thousand Three Hundred &amp; Eighty Four  and Paise Ten Only</v>
      </c>
      <c r="IA21" s="38">
        <v>8</v>
      </c>
      <c r="IB21" s="38" t="s">
        <v>162</v>
      </c>
      <c r="IC21" s="38" t="s">
        <v>54</v>
      </c>
      <c r="ID21" s="38">
        <v>778</v>
      </c>
      <c r="IE21" s="39" t="s">
        <v>68</v>
      </c>
      <c r="IF21" s="39" t="s">
        <v>49</v>
      </c>
      <c r="IG21" s="39" t="s">
        <v>50</v>
      </c>
      <c r="IH21" s="39">
        <v>10</v>
      </c>
      <c r="II21" s="39" t="s">
        <v>39</v>
      </c>
    </row>
    <row r="22" spans="1:243" s="38" customFormat="1" ht="51" customHeight="1">
      <c r="A22" s="22">
        <v>9</v>
      </c>
      <c r="B22" s="79" t="s">
        <v>109</v>
      </c>
      <c r="C22" s="24" t="s">
        <v>55</v>
      </c>
      <c r="D22" s="78">
        <v>308</v>
      </c>
      <c r="E22" s="80" t="s">
        <v>68</v>
      </c>
      <c r="F22" s="78">
        <v>121.55</v>
      </c>
      <c r="G22" s="41"/>
      <c r="H22" s="41"/>
      <c r="I22" s="40" t="s">
        <v>40</v>
      </c>
      <c r="J22" s="43">
        <f t="shared" si="0"/>
        <v>1</v>
      </c>
      <c r="K22" s="44" t="s">
        <v>41</v>
      </c>
      <c r="L22" s="44" t="s">
        <v>4</v>
      </c>
      <c r="M22" s="74"/>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37437.4</v>
      </c>
      <c r="BB22" s="48">
        <f t="shared" si="2"/>
        <v>37437.4</v>
      </c>
      <c r="BC22" s="37" t="str">
        <f t="shared" si="3"/>
        <v>INR  Thirty Seven Thousand Four Hundred &amp; Thirty Seven  and Paise Forty Only</v>
      </c>
      <c r="IA22" s="38">
        <v>9</v>
      </c>
      <c r="IB22" s="77" t="s">
        <v>163</v>
      </c>
      <c r="IC22" s="38" t="s">
        <v>55</v>
      </c>
      <c r="ID22" s="38">
        <v>308</v>
      </c>
      <c r="IE22" s="39" t="s">
        <v>68</v>
      </c>
      <c r="IF22" s="39" t="s">
        <v>42</v>
      </c>
      <c r="IG22" s="39" t="s">
        <v>36</v>
      </c>
      <c r="IH22" s="39">
        <v>123.223</v>
      </c>
      <c r="II22" s="39" t="s">
        <v>39</v>
      </c>
    </row>
    <row r="23" spans="1:243" s="38" customFormat="1" ht="135.75" customHeight="1">
      <c r="A23" s="22">
        <v>10</v>
      </c>
      <c r="B23" s="79" t="s">
        <v>110</v>
      </c>
      <c r="C23" s="24" t="s">
        <v>56</v>
      </c>
      <c r="D23" s="78">
        <v>623</v>
      </c>
      <c r="E23" s="90" t="s">
        <v>145</v>
      </c>
      <c r="F23" s="78">
        <v>423.95</v>
      </c>
      <c r="G23" s="41"/>
      <c r="H23" s="41"/>
      <c r="I23" s="40" t="s">
        <v>40</v>
      </c>
      <c r="J23" s="43">
        <f t="shared" si="0"/>
        <v>1</v>
      </c>
      <c r="K23" s="44" t="s">
        <v>41</v>
      </c>
      <c r="L23" s="44" t="s">
        <v>4</v>
      </c>
      <c r="M23" s="74"/>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264120.85</v>
      </c>
      <c r="BB23" s="48">
        <f t="shared" si="2"/>
        <v>264120.85</v>
      </c>
      <c r="BC23" s="37" t="str">
        <f t="shared" si="3"/>
        <v>INR  Two Lakh Sixty Four Thousand One Hundred &amp; Twenty  and Paise Eighty Five Only</v>
      </c>
      <c r="IA23" s="38">
        <v>10</v>
      </c>
      <c r="IB23" s="77" t="s">
        <v>164</v>
      </c>
      <c r="IC23" s="38" t="s">
        <v>56</v>
      </c>
      <c r="ID23" s="38">
        <v>623</v>
      </c>
      <c r="IE23" s="39" t="s">
        <v>145</v>
      </c>
      <c r="IF23" s="39" t="s">
        <v>44</v>
      </c>
      <c r="IG23" s="39" t="s">
        <v>45</v>
      </c>
      <c r="IH23" s="39">
        <v>213</v>
      </c>
      <c r="II23" s="39" t="s">
        <v>39</v>
      </c>
    </row>
    <row r="24" spans="1:243" s="38" customFormat="1" ht="81.75" customHeight="1">
      <c r="A24" s="22">
        <v>11</v>
      </c>
      <c r="B24" s="89" t="s">
        <v>111</v>
      </c>
      <c r="C24" s="24" t="s">
        <v>57</v>
      </c>
      <c r="D24" s="78">
        <v>26</v>
      </c>
      <c r="E24" s="90" t="s">
        <v>68</v>
      </c>
      <c r="F24" s="78">
        <v>997.7</v>
      </c>
      <c r="G24" s="41"/>
      <c r="H24" s="41"/>
      <c r="I24" s="40" t="s">
        <v>40</v>
      </c>
      <c r="J24" s="43">
        <f t="shared" si="0"/>
        <v>1</v>
      </c>
      <c r="K24" s="44" t="s">
        <v>41</v>
      </c>
      <c r="L24" s="44" t="s">
        <v>4</v>
      </c>
      <c r="M24" s="74"/>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25940.2</v>
      </c>
      <c r="BB24" s="48">
        <f t="shared" si="2"/>
        <v>25940.2</v>
      </c>
      <c r="BC24" s="37" t="str">
        <f t="shared" si="3"/>
        <v>INR  Twenty Five Thousand Nine Hundred &amp; Forty  and Paise Twenty Only</v>
      </c>
      <c r="IA24" s="38">
        <v>11</v>
      </c>
      <c r="IB24" s="77" t="s">
        <v>165</v>
      </c>
      <c r="IC24" s="38" t="s">
        <v>57</v>
      </c>
      <c r="ID24" s="38">
        <v>26</v>
      </c>
      <c r="IE24" s="39" t="s">
        <v>68</v>
      </c>
      <c r="IF24" s="39" t="s">
        <v>35</v>
      </c>
      <c r="IG24" s="39" t="s">
        <v>47</v>
      </c>
      <c r="IH24" s="39">
        <v>10</v>
      </c>
      <c r="II24" s="39" t="s">
        <v>39</v>
      </c>
    </row>
    <row r="25" spans="1:243" s="38" customFormat="1" ht="54.75" customHeight="1">
      <c r="A25" s="22">
        <v>12</v>
      </c>
      <c r="B25" s="89" t="s">
        <v>112</v>
      </c>
      <c r="C25" s="24" t="s">
        <v>79</v>
      </c>
      <c r="D25" s="78">
        <v>48</v>
      </c>
      <c r="E25" s="80" t="s">
        <v>68</v>
      </c>
      <c r="F25" s="78">
        <v>1296.4</v>
      </c>
      <c r="G25" s="41"/>
      <c r="H25" s="41"/>
      <c r="I25" s="40" t="s">
        <v>40</v>
      </c>
      <c r="J25" s="43">
        <f aca="true" t="shared" si="4" ref="J25:J39">IF(I25="Less(-)",-1,1)</f>
        <v>1</v>
      </c>
      <c r="K25" s="44" t="s">
        <v>41</v>
      </c>
      <c r="L25" s="44" t="s">
        <v>4</v>
      </c>
      <c r="M25" s="74"/>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aca="true" t="shared" si="5" ref="BA25:BA39">total_amount_ba($B$2,$D$2,D25,F25,J25,K25,M25)</f>
        <v>62227.2</v>
      </c>
      <c r="BB25" s="48">
        <f aca="true" t="shared" si="6" ref="BB25:BB39">BA25+SUM(N25:AZ25)</f>
        <v>62227.2</v>
      </c>
      <c r="BC25" s="37" t="str">
        <f aca="true" t="shared" si="7" ref="BC25:BC39">SpellNumber(L25,BB25)</f>
        <v>INR  Sixty Two Thousand Two Hundred &amp; Twenty Seven  and Paise Twenty Only</v>
      </c>
      <c r="IA25" s="38">
        <v>12</v>
      </c>
      <c r="IB25" s="77" t="s">
        <v>166</v>
      </c>
      <c r="IC25" s="38" t="s">
        <v>79</v>
      </c>
      <c r="ID25" s="38">
        <v>48</v>
      </c>
      <c r="IE25" s="39" t="s">
        <v>68</v>
      </c>
      <c r="IF25" s="39" t="s">
        <v>42</v>
      </c>
      <c r="IG25" s="39" t="s">
        <v>36</v>
      </c>
      <c r="IH25" s="39">
        <v>123.223</v>
      </c>
      <c r="II25" s="39" t="s">
        <v>39</v>
      </c>
    </row>
    <row r="26" spans="1:243" s="38" customFormat="1" ht="48" customHeight="1">
      <c r="A26" s="22">
        <v>13</v>
      </c>
      <c r="B26" s="79" t="s">
        <v>113</v>
      </c>
      <c r="C26" s="24" t="s">
        <v>58</v>
      </c>
      <c r="D26" s="78">
        <v>6</v>
      </c>
      <c r="E26" s="80" t="s">
        <v>146</v>
      </c>
      <c r="F26" s="78">
        <v>59.65</v>
      </c>
      <c r="G26" s="41"/>
      <c r="H26" s="41"/>
      <c r="I26" s="40" t="s">
        <v>40</v>
      </c>
      <c r="J26" s="43">
        <f t="shared" si="4"/>
        <v>1</v>
      </c>
      <c r="K26" s="44" t="s">
        <v>41</v>
      </c>
      <c r="L26" s="44" t="s">
        <v>4</v>
      </c>
      <c r="M26" s="74"/>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5"/>
        <v>357.9</v>
      </c>
      <c r="BB26" s="48">
        <f t="shared" si="6"/>
        <v>357.9</v>
      </c>
      <c r="BC26" s="37" t="str">
        <f t="shared" si="7"/>
        <v>INR  Three Hundred &amp; Fifty Seven  and Paise Ninety Only</v>
      </c>
      <c r="IA26" s="38">
        <v>13</v>
      </c>
      <c r="IB26" s="77" t="s">
        <v>167</v>
      </c>
      <c r="IC26" s="38" t="s">
        <v>58</v>
      </c>
      <c r="ID26" s="38">
        <v>6</v>
      </c>
      <c r="IE26" s="39" t="s">
        <v>146</v>
      </c>
      <c r="IF26" s="39" t="s">
        <v>44</v>
      </c>
      <c r="IG26" s="39" t="s">
        <v>45</v>
      </c>
      <c r="IH26" s="39">
        <v>213</v>
      </c>
      <c r="II26" s="39" t="s">
        <v>39</v>
      </c>
    </row>
    <row r="27" spans="1:243" s="38" customFormat="1" ht="42.75" customHeight="1">
      <c r="A27" s="22">
        <v>14</v>
      </c>
      <c r="B27" s="89" t="s">
        <v>114</v>
      </c>
      <c r="C27" s="24" t="s">
        <v>59</v>
      </c>
      <c r="D27" s="78">
        <v>6</v>
      </c>
      <c r="E27" s="80" t="s">
        <v>39</v>
      </c>
      <c r="F27" s="78">
        <v>458.55</v>
      </c>
      <c r="G27" s="41"/>
      <c r="H27" s="41"/>
      <c r="I27" s="40" t="s">
        <v>40</v>
      </c>
      <c r="J27" s="43">
        <f t="shared" si="4"/>
        <v>1</v>
      </c>
      <c r="K27" s="44" t="s">
        <v>41</v>
      </c>
      <c r="L27" s="44" t="s">
        <v>4</v>
      </c>
      <c r="M27" s="74"/>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5"/>
        <v>2751.3</v>
      </c>
      <c r="BB27" s="48">
        <f t="shared" si="6"/>
        <v>2751.3</v>
      </c>
      <c r="BC27" s="37" t="str">
        <f t="shared" si="7"/>
        <v>INR  Two Thousand Seven Hundred &amp; Fifty One  and Paise Thirty Only</v>
      </c>
      <c r="IA27" s="38">
        <v>14</v>
      </c>
      <c r="IB27" s="77" t="s">
        <v>168</v>
      </c>
      <c r="IC27" s="38" t="s">
        <v>59</v>
      </c>
      <c r="ID27" s="38">
        <v>6</v>
      </c>
      <c r="IE27" s="39" t="s">
        <v>39</v>
      </c>
      <c r="IF27" s="39" t="s">
        <v>35</v>
      </c>
      <c r="IG27" s="39" t="s">
        <v>47</v>
      </c>
      <c r="IH27" s="39">
        <v>10</v>
      </c>
      <c r="II27" s="39" t="s">
        <v>39</v>
      </c>
    </row>
    <row r="28" spans="1:243" s="38" customFormat="1" ht="71.25" customHeight="1">
      <c r="A28" s="22">
        <v>15</v>
      </c>
      <c r="B28" s="79" t="s">
        <v>115</v>
      </c>
      <c r="C28" s="24" t="s">
        <v>60</v>
      </c>
      <c r="D28" s="78">
        <v>6</v>
      </c>
      <c r="E28" s="80" t="s">
        <v>39</v>
      </c>
      <c r="F28" s="78">
        <v>851.6</v>
      </c>
      <c r="G28" s="41"/>
      <c r="H28" s="50"/>
      <c r="I28" s="40" t="s">
        <v>40</v>
      </c>
      <c r="J28" s="43">
        <f t="shared" si="4"/>
        <v>1</v>
      </c>
      <c r="K28" s="44" t="s">
        <v>41</v>
      </c>
      <c r="L28" s="44" t="s">
        <v>4</v>
      </c>
      <c r="M28" s="74"/>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5"/>
        <v>5109.6</v>
      </c>
      <c r="BB28" s="48">
        <f t="shared" si="6"/>
        <v>5109.6</v>
      </c>
      <c r="BC28" s="37" t="str">
        <f t="shared" si="7"/>
        <v>INR  Five Thousand One Hundred &amp; Nine  and Paise Sixty Only</v>
      </c>
      <c r="IA28" s="38">
        <v>15</v>
      </c>
      <c r="IB28" s="77" t="s">
        <v>169</v>
      </c>
      <c r="IC28" s="38" t="s">
        <v>60</v>
      </c>
      <c r="ID28" s="38">
        <v>6</v>
      </c>
      <c r="IE28" s="39" t="s">
        <v>39</v>
      </c>
      <c r="IF28" s="39" t="s">
        <v>49</v>
      </c>
      <c r="IG28" s="39" t="s">
        <v>50</v>
      </c>
      <c r="IH28" s="39">
        <v>10</v>
      </c>
      <c r="II28" s="39" t="s">
        <v>39</v>
      </c>
    </row>
    <row r="29" spans="1:243" s="38" customFormat="1" ht="47.25" customHeight="1">
      <c r="A29" s="22">
        <v>16</v>
      </c>
      <c r="B29" s="79" t="s">
        <v>116</v>
      </c>
      <c r="C29" s="24" t="s">
        <v>61</v>
      </c>
      <c r="D29" s="78">
        <v>6</v>
      </c>
      <c r="E29" s="80" t="s">
        <v>146</v>
      </c>
      <c r="F29" s="78">
        <v>62.05</v>
      </c>
      <c r="G29" s="51"/>
      <c r="H29" s="52"/>
      <c r="I29" s="40" t="s">
        <v>40</v>
      </c>
      <c r="J29" s="43">
        <f t="shared" si="4"/>
        <v>1</v>
      </c>
      <c r="K29" s="44" t="s">
        <v>41</v>
      </c>
      <c r="L29" s="44" t="s">
        <v>4</v>
      </c>
      <c r="M29" s="74"/>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5"/>
        <v>372.3</v>
      </c>
      <c r="BB29" s="48">
        <f t="shared" si="6"/>
        <v>372.3</v>
      </c>
      <c r="BC29" s="37" t="str">
        <f t="shared" si="7"/>
        <v>INR  Three Hundred &amp; Seventy Two  and Paise Thirty Only</v>
      </c>
      <c r="IA29" s="38">
        <v>16</v>
      </c>
      <c r="IB29" s="77" t="s">
        <v>170</v>
      </c>
      <c r="IC29" s="38" t="s">
        <v>61</v>
      </c>
      <c r="ID29" s="38">
        <v>6</v>
      </c>
      <c r="IE29" s="39" t="s">
        <v>146</v>
      </c>
      <c r="IF29" s="39" t="s">
        <v>44</v>
      </c>
      <c r="IG29" s="39" t="s">
        <v>63</v>
      </c>
      <c r="IH29" s="39">
        <v>10</v>
      </c>
      <c r="II29" s="39" t="s">
        <v>39</v>
      </c>
    </row>
    <row r="30" spans="1:243" s="38" customFormat="1" ht="72.75" customHeight="1">
      <c r="A30" s="22">
        <v>17</v>
      </c>
      <c r="B30" s="89" t="s">
        <v>117</v>
      </c>
      <c r="C30" s="24" t="s">
        <v>62</v>
      </c>
      <c r="D30" s="78">
        <v>30</v>
      </c>
      <c r="E30" s="90" t="s">
        <v>68</v>
      </c>
      <c r="F30" s="78">
        <v>1500.55</v>
      </c>
      <c r="G30" s="51"/>
      <c r="H30" s="52"/>
      <c r="I30" s="40" t="s">
        <v>40</v>
      </c>
      <c r="J30" s="43">
        <f t="shared" si="4"/>
        <v>1</v>
      </c>
      <c r="K30" s="44" t="s">
        <v>41</v>
      </c>
      <c r="L30" s="44" t="s">
        <v>4</v>
      </c>
      <c r="M30" s="74"/>
      <c r="N30" s="41"/>
      <c r="O30" s="41"/>
      <c r="P30" s="46"/>
      <c r="Q30" s="41"/>
      <c r="R30" s="41"/>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5"/>
        <v>45016.5</v>
      </c>
      <c r="BB30" s="48">
        <f t="shared" si="6"/>
        <v>45016.5</v>
      </c>
      <c r="BC30" s="37" t="str">
        <f t="shared" si="7"/>
        <v>INR  Forty Five Thousand  &amp;Sixteen  and Paise Fifty Only</v>
      </c>
      <c r="IA30" s="38">
        <v>17</v>
      </c>
      <c r="IB30" s="77" t="s">
        <v>171</v>
      </c>
      <c r="IC30" s="38" t="s">
        <v>62</v>
      </c>
      <c r="ID30" s="38">
        <v>30</v>
      </c>
      <c r="IE30" s="39" t="s">
        <v>68</v>
      </c>
      <c r="IF30" s="39" t="s">
        <v>44</v>
      </c>
      <c r="IG30" s="39" t="s">
        <v>63</v>
      </c>
      <c r="IH30" s="39">
        <v>10</v>
      </c>
      <c r="II30" s="39" t="s">
        <v>39</v>
      </c>
    </row>
    <row r="31" spans="1:243" s="38" customFormat="1" ht="45" customHeight="1">
      <c r="A31" s="22">
        <v>18</v>
      </c>
      <c r="B31" s="89" t="s">
        <v>118</v>
      </c>
      <c r="C31" s="24" t="s">
        <v>69</v>
      </c>
      <c r="D31" s="78">
        <v>2</v>
      </c>
      <c r="E31" s="90" t="s">
        <v>141</v>
      </c>
      <c r="F31" s="78">
        <v>7590.45</v>
      </c>
      <c r="G31" s="51"/>
      <c r="H31" s="52"/>
      <c r="I31" s="40" t="s">
        <v>40</v>
      </c>
      <c r="J31" s="43">
        <f t="shared" si="4"/>
        <v>1</v>
      </c>
      <c r="K31" s="44" t="s">
        <v>41</v>
      </c>
      <c r="L31" s="44" t="s">
        <v>4</v>
      </c>
      <c r="M31" s="74"/>
      <c r="N31" s="41"/>
      <c r="O31" s="41"/>
      <c r="P31" s="46"/>
      <c r="Q31" s="41"/>
      <c r="R31" s="41"/>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 t="shared" si="5"/>
        <v>15180.9</v>
      </c>
      <c r="BB31" s="48">
        <f t="shared" si="6"/>
        <v>15180.9</v>
      </c>
      <c r="BC31" s="37" t="str">
        <f t="shared" si="7"/>
        <v>INR  Fifteen Thousand One Hundred &amp; Eighty  and Paise Ninety Only</v>
      </c>
      <c r="IA31" s="38">
        <v>18</v>
      </c>
      <c r="IB31" s="77" t="s">
        <v>172</v>
      </c>
      <c r="IC31" s="38" t="s">
        <v>69</v>
      </c>
      <c r="ID31" s="38">
        <v>2</v>
      </c>
      <c r="IE31" s="39" t="s">
        <v>141</v>
      </c>
      <c r="IF31" s="39" t="s">
        <v>44</v>
      </c>
      <c r="IG31" s="39" t="s">
        <v>63</v>
      </c>
      <c r="IH31" s="39">
        <v>10</v>
      </c>
      <c r="II31" s="39" t="s">
        <v>39</v>
      </c>
    </row>
    <row r="32" spans="1:243" s="38" customFormat="1" ht="84" customHeight="1">
      <c r="A32" s="22">
        <v>19</v>
      </c>
      <c r="B32" s="91" t="s">
        <v>119</v>
      </c>
      <c r="C32" s="24" t="s">
        <v>70</v>
      </c>
      <c r="D32" s="78">
        <v>1</v>
      </c>
      <c r="E32" s="90" t="s">
        <v>147</v>
      </c>
      <c r="F32" s="78">
        <v>9763.8</v>
      </c>
      <c r="G32" s="51"/>
      <c r="H32" s="52"/>
      <c r="I32" s="40" t="s">
        <v>40</v>
      </c>
      <c r="J32" s="43">
        <f>IF(I32="Less(-)",-1,1)</f>
        <v>1</v>
      </c>
      <c r="K32" s="44" t="s">
        <v>41</v>
      </c>
      <c r="L32" s="44" t="s">
        <v>4</v>
      </c>
      <c r="M32" s="74"/>
      <c r="N32" s="41"/>
      <c r="O32" s="41"/>
      <c r="P32" s="46"/>
      <c r="Q32" s="41"/>
      <c r="R32" s="41"/>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total_amount_ba($B$2,$D$2,D32,F32,J32,K32,M32)</f>
        <v>9763.8</v>
      </c>
      <c r="BB32" s="48">
        <f>BA32+SUM(N32:AZ32)</f>
        <v>9763.8</v>
      </c>
      <c r="BC32" s="37" t="str">
        <f>SpellNumber(L32,BB32)</f>
        <v>INR  Nine Thousand Seven Hundred &amp; Sixty Three  and Paise Eighty Only</v>
      </c>
      <c r="IA32" s="38">
        <v>19</v>
      </c>
      <c r="IB32" s="77" t="s">
        <v>173</v>
      </c>
      <c r="IC32" s="38" t="s">
        <v>70</v>
      </c>
      <c r="ID32" s="38">
        <v>1</v>
      </c>
      <c r="IE32" s="39" t="s">
        <v>147</v>
      </c>
      <c r="IF32" s="39" t="s">
        <v>44</v>
      </c>
      <c r="IG32" s="39" t="s">
        <v>63</v>
      </c>
      <c r="IH32" s="39">
        <v>10</v>
      </c>
      <c r="II32" s="39" t="s">
        <v>39</v>
      </c>
    </row>
    <row r="33" spans="1:243" s="38" customFormat="1" ht="47.25" customHeight="1">
      <c r="A33" s="22">
        <v>20</v>
      </c>
      <c r="B33" s="89" t="s">
        <v>120</v>
      </c>
      <c r="C33" s="24" t="s">
        <v>71</v>
      </c>
      <c r="D33" s="78">
        <v>110</v>
      </c>
      <c r="E33" s="90" t="s">
        <v>145</v>
      </c>
      <c r="F33" s="78">
        <v>83.5</v>
      </c>
      <c r="G33" s="51"/>
      <c r="H33" s="52"/>
      <c r="I33" s="40" t="s">
        <v>40</v>
      </c>
      <c r="J33" s="43">
        <f t="shared" si="4"/>
        <v>1</v>
      </c>
      <c r="K33" s="44" t="s">
        <v>41</v>
      </c>
      <c r="L33" s="44" t="s">
        <v>4</v>
      </c>
      <c r="M33" s="74"/>
      <c r="N33" s="41"/>
      <c r="O33" s="41"/>
      <c r="P33" s="46"/>
      <c r="Q33" s="41"/>
      <c r="R33" s="41"/>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5"/>
        <v>9185</v>
      </c>
      <c r="BB33" s="48">
        <f t="shared" si="6"/>
        <v>9185</v>
      </c>
      <c r="BC33" s="37" t="str">
        <f t="shared" si="7"/>
        <v>INR  Nine Thousand One Hundred &amp; Eighty Five  Only</v>
      </c>
      <c r="IA33" s="38">
        <v>20</v>
      </c>
      <c r="IB33" s="77" t="s">
        <v>174</v>
      </c>
      <c r="IC33" s="38" t="s">
        <v>71</v>
      </c>
      <c r="ID33" s="38">
        <v>110</v>
      </c>
      <c r="IE33" s="39" t="s">
        <v>145</v>
      </c>
      <c r="IF33" s="39" t="s">
        <v>44</v>
      </c>
      <c r="IG33" s="39" t="s">
        <v>63</v>
      </c>
      <c r="IH33" s="39">
        <v>10</v>
      </c>
      <c r="II33" s="39" t="s">
        <v>39</v>
      </c>
    </row>
    <row r="34" spans="1:243" s="38" customFormat="1" ht="45.75" customHeight="1">
      <c r="A34" s="22">
        <v>21</v>
      </c>
      <c r="B34" s="89" t="s">
        <v>121</v>
      </c>
      <c r="C34" s="24" t="s">
        <v>72</v>
      </c>
      <c r="D34" s="78">
        <v>10</v>
      </c>
      <c r="E34" s="90" t="s">
        <v>68</v>
      </c>
      <c r="F34" s="78">
        <v>693.05</v>
      </c>
      <c r="G34" s="51"/>
      <c r="H34" s="52"/>
      <c r="I34" s="40" t="s">
        <v>40</v>
      </c>
      <c r="J34" s="43">
        <f t="shared" si="4"/>
        <v>1</v>
      </c>
      <c r="K34" s="44" t="s">
        <v>41</v>
      </c>
      <c r="L34" s="44" t="s">
        <v>4</v>
      </c>
      <c r="M34" s="74"/>
      <c r="N34" s="41"/>
      <c r="O34" s="41"/>
      <c r="P34" s="46"/>
      <c r="Q34" s="41"/>
      <c r="R34" s="41"/>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5"/>
        <v>6930.5</v>
      </c>
      <c r="BB34" s="48">
        <f t="shared" si="6"/>
        <v>6930.5</v>
      </c>
      <c r="BC34" s="37" t="str">
        <f t="shared" si="7"/>
        <v>INR  Six Thousand Nine Hundred &amp; Thirty  and Paise Fifty Only</v>
      </c>
      <c r="IA34" s="38">
        <v>21</v>
      </c>
      <c r="IB34" s="77" t="s">
        <v>175</v>
      </c>
      <c r="IC34" s="38" t="s">
        <v>72</v>
      </c>
      <c r="ID34" s="38">
        <v>10</v>
      </c>
      <c r="IE34" s="39" t="s">
        <v>68</v>
      </c>
      <c r="IF34" s="39" t="s">
        <v>44</v>
      </c>
      <c r="IG34" s="39" t="s">
        <v>63</v>
      </c>
      <c r="IH34" s="39">
        <v>10</v>
      </c>
      <c r="II34" s="39" t="s">
        <v>39</v>
      </c>
    </row>
    <row r="35" spans="1:243" s="38" customFormat="1" ht="54" customHeight="1">
      <c r="A35" s="22">
        <v>22</v>
      </c>
      <c r="B35" s="89" t="s">
        <v>122</v>
      </c>
      <c r="C35" s="24" t="s">
        <v>73</v>
      </c>
      <c r="D35" s="78">
        <v>3</v>
      </c>
      <c r="E35" s="90" t="s">
        <v>68</v>
      </c>
      <c r="F35" s="78">
        <v>932.1</v>
      </c>
      <c r="G35" s="51"/>
      <c r="H35" s="52"/>
      <c r="I35" s="40" t="s">
        <v>40</v>
      </c>
      <c r="J35" s="43">
        <f t="shared" si="4"/>
        <v>1</v>
      </c>
      <c r="K35" s="44" t="s">
        <v>41</v>
      </c>
      <c r="L35" s="44" t="s">
        <v>4</v>
      </c>
      <c r="M35" s="74"/>
      <c r="N35" s="41"/>
      <c r="O35" s="41"/>
      <c r="P35" s="46"/>
      <c r="Q35" s="41"/>
      <c r="R35" s="41"/>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f t="shared" si="5"/>
        <v>2796.3</v>
      </c>
      <c r="BB35" s="48">
        <f t="shared" si="6"/>
        <v>2796.3</v>
      </c>
      <c r="BC35" s="37" t="str">
        <f t="shared" si="7"/>
        <v>INR  Two Thousand Seven Hundred &amp; Ninety Six  and Paise Thirty Only</v>
      </c>
      <c r="IA35" s="38">
        <v>22</v>
      </c>
      <c r="IB35" s="77" t="s">
        <v>176</v>
      </c>
      <c r="IC35" s="38" t="s">
        <v>73</v>
      </c>
      <c r="ID35" s="38">
        <v>3</v>
      </c>
      <c r="IE35" s="39" t="s">
        <v>68</v>
      </c>
      <c r="IF35" s="39" t="s">
        <v>44</v>
      </c>
      <c r="IG35" s="39" t="s">
        <v>63</v>
      </c>
      <c r="IH35" s="39">
        <v>10</v>
      </c>
      <c r="II35" s="39" t="s">
        <v>39</v>
      </c>
    </row>
    <row r="36" spans="1:243" s="38" customFormat="1" ht="46.5" customHeight="1">
      <c r="A36" s="22">
        <v>23</v>
      </c>
      <c r="B36" s="89" t="s">
        <v>123</v>
      </c>
      <c r="C36" s="24" t="s">
        <v>74</v>
      </c>
      <c r="D36" s="78">
        <v>18</v>
      </c>
      <c r="E36" s="90" t="s">
        <v>148</v>
      </c>
      <c r="F36" s="78">
        <v>39</v>
      </c>
      <c r="G36" s="51"/>
      <c r="H36" s="52"/>
      <c r="I36" s="40" t="s">
        <v>40</v>
      </c>
      <c r="J36" s="43">
        <f t="shared" si="4"/>
        <v>1</v>
      </c>
      <c r="K36" s="44" t="s">
        <v>41</v>
      </c>
      <c r="L36" s="44" t="s">
        <v>4</v>
      </c>
      <c r="M36" s="74"/>
      <c r="N36" s="41"/>
      <c r="O36" s="41"/>
      <c r="P36" s="46"/>
      <c r="Q36" s="41"/>
      <c r="R36" s="41"/>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 t="shared" si="5"/>
        <v>702</v>
      </c>
      <c r="BB36" s="48">
        <f t="shared" si="6"/>
        <v>702</v>
      </c>
      <c r="BC36" s="37" t="str">
        <f t="shared" si="7"/>
        <v>INR  Seven Hundred &amp; Two  Only</v>
      </c>
      <c r="IA36" s="38">
        <v>23</v>
      </c>
      <c r="IB36" s="77" t="s">
        <v>177</v>
      </c>
      <c r="IC36" s="38" t="s">
        <v>74</v>
      </c>
      <c r="ID36" s="38">
        <v>18</v>
      </c>
      <c r="IE36" s="39" t="s">
        <v>148</v>
      </c>
      <c r="IF36" s="39" t="s">
        <v>44</v>
      </c>
      <c r="IG36" s="39" t="s">
        <v>63</v>
      </c>
      <c r="IH36" s="39">
        <v>10</v>
      </c>
      <c r="II36" s="39" t="s">
        <v>39</v>
      </c>
    </row>
    <row r="37" spans="1:243" s="38" customFormat="1" ht="38.25" customHeight="1">
      <c r="A37" s="22">
        <v>24</v>
      </c>
      <c r="B37" s="79" t="s">
        <v>124</v>
      </c>
      <c r="C37" s="24" t="s">
        <v>75</v>
      </c>
      <c r="D37" s="78">
        <v>56</v>
      </c>
      <c r="E37" s="80" t="s">
        <v>68</v>
      </c>
      <c r="F37" s="78">
        <v>263.55</v>
      </c>
      <c r="G37" s="51"/>
      <c r="H37" s="52"/>
      <c r="I37" s="40" t="s">
        <v>40</v>
      </c>
      <c r="J37" s="43">
        <f t="shared" si="4"/>
        <v>1</v>
      </c>
      <c r="K37" s="44" t="s">
        <v>41</v>
      </c>
      <c r="L37" s="44" t="s">
        <v>4</v>
      </c>
      <c r="M37" s="74"/>
      <c r="N37" s="41"/>
      <c r="O37" s="41"/>
      <c r="P37" s="46"/>
      <c r="Q37" s="41"/>
      <c r="R37" s="41"/>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f t="shared" si="5"/>
        <v>14758.8</v>
      </c>
      <c r="BB37" s="48">
        <f t="shared" si="6"/>
        <v>14758.8</v>
      </c>
      <c r="BC37" s="37" t="str">
        <f t="shared" si="7"/>
        <v>INR  Fourteen Thousand Seven Hundred &amp; Fifty Eight  and Paise Eighty Only</v>
      </c>
      <c r="IA37" s="38">
        <v>24</v>
      </c>
      <c r="IB37" s="77" t="s">
        <v>178</v>
      </c>
      <c r="IC37" s="38" t="s">
        <v>75</v>
      </c>
      <c r="ID37" s="38">
        <v>56</v>
      </c>
      <c r="IE37" s="39" t="s">
        <v>68</v>
      </c>
      <c r="IF37" s="39" t="s">
        <v>44</v>
      </c>
      <c r="IG37" s="39" t="s">
        <v>63</v>
      </c>
      <c r="IH37" s="39">
        <v>10</v>
      </c>
      <c r="II37" s="39" t="s">
        <v>39</v>
      </c>
    </row>
    <row r="38" spans="1:243" s="38" customFormat="1" ht="35.25" customHeight="1">
      <c r="A38" s="22">
        <v>25</v>
      </c>
      <c r="B38" s="79" t="s">
        <v>125</v>
      </c>
      <c r="C38" s="24" t="s">
        <v>76</v>
      </c>
      <c r="D38" s="78">
        <v>15</v>
      </c>
      <c r="E38" s="80" t="s">
        <v>68</v>
      </c>
      <c r="F38" s="78">
        <v>303.9</v>
      </c>
      <c r="G38" s="51"/>
      <c r="H38" s="52"/>
      <c r="I38" s="40" t="s">
        <v>40</v>
      </c>
      <c r="J38" s="43">
        <f t="shared" si="4"/>
        <v>1</v>
      </c>
      <c r="K38" s="44" t="s">
        <v>41</v>
      </c>
      <c r="L38" s="44" t="s">
        <v>4</v>
      </c>
      <c r="M38" s="74"/>
      <c r="N38" s="41"/>
      <c r="O38" s="41"/>
      <c r="P38" s="46"/>
      <c r="Q38" s="41"/>
      <c r="R38" s="41"/>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7">
        <f t="shared" si="5"/>
        <v>4558.5</v>
      </c>
      <c r="BB38" s="48">
        <f t="shared" si="6"/>
        <v>4558.5</v>
      </c>
      <c r="BC38" s="37" t="str">
        <f t="shared" si="7"/>
        <v>INR  Four Thousand Five Hundred &amp; Fifty Eight  and Paise Fifty Only</v>
      </c>
      <c r="IA38" s="38">
        <v>25</v>
      </c>
      <c r="IB38" s="77" t="s">
        <v>179</v>
      </c>
      <c r="IC38" s="38" t="s">
        <v>76</v>
      </c>
      <c r="ID38" s="38">
        <v>15</v>
      </c>
      <c r="IE38" s="39" t="s">
        <v>68</v>
      </c>
      <c r="IF38" s="39" t="s">
        <v>44</v>
      </c>
      <c r="IG38" s="39" t="s">
        <v>63</v>
      </c>
      <c r="IH38" s="39">
        <v>10</v>
      </c>
      <c r="II38" s="39" t="s">
        <v>39</v>
      </c>
    </row>
    <row r="39" spans="1:243" s="38" customFormat="1" ht="39" customHeight="1">
      <c r="A39" s="22">
        <v>26</v>
      </c>
      <c r="B39" s="79" t="s">
        <v>126</v>
      </c>
      <c r="C39" s="24" t="s">
        <v>77</v>
      </c>
      <c r="D39" s="78">
        <v>12</v>
      </c>
      <c r="E39" s="80" t="s">
        <v>149</v>
      </c>
      <c r="F39" s="78">
        <v>1092.2</v>
      </c>
      <c r="G39" s="51"/>
      <c r="H39" s="52"/>
      <c r="I39" s="40" t="s">
        <v>40</v>
      </c>
      <c r="J39" s="43">
        <f t="shared" si="4"/>
        <v>1</v>
      </c>
      <c r="K39" s="44" t="s">
        <v>41</v>
      </c>
      <c r="L39" s="44" t="s">
        <v>4</v>
      </c>
      <c r="M39" s="74"/>
      <c r="N39" s="41"/>
      <c r="O39" s="41"/>
      <c r="P39" s="46"/>
      <c r="Q39" s="41"/>
      <c r="R39" s="41"/>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7">
        <f t="shared" si="5"/>
        <v>13106.4</v>
      </c>
      <c r="BB39" s="48">
        <f t="shared" si="6"/>
        <v>13106.4</v>
      </c>
      <c r="BC39" s="37" t="str">
        <f t="shared" si="7"/>
        <v>INR  Thirteen Thousand One Hundred &amp; Six  and Paise Forty Only</v>
      </c>
      <c r="IA39" s="38">
        <v>26</v>
      </c>
      <c r="IB39" s="77" t="s">
        <v>180</v>
      </c>
      <c r="IC39" s="38" t="s">
        <v>77</v>
      </c>
      <c r="ID39" s="38">
        <v>12</v>
      </c>
      <c r="IE39" s="39" t="s">
        <v>149</v>
      </c>
      <c r="IF39" s="39" t="s">
        <v>44</v>
      </c>
      <c r="IG39" s="39" t="s">
        <v>63</v>
      </c>
      <c r="IH39" s="39">
        <v>10</v>
      </c>
      <c r="II39" s="39" t="s">
        <v>39</v>
      </c>
    </row>
    <row r="40" spans="1:243" s="38" customFormat="1" ht="47.25" customHeight="1">
      <c r="A40" s="22">
        <v>27</v>
      </c>
      <c r="B40" s="79" t="s">
        <v>127</v>
      </c>
      <c r="C40" s="24" t="s">
        <v>84</v>
      </c>
      <c r="D40" s="78">
        <v>4</v>
      </c>
      <c r="E40" s="80" t="s">
        <v>146</v>
      </c>
      <c r="F40" s="78">
        <v>481.45</v>
      </c>
      <c r="G40" s="51"/>
      <c r="H40" s="52"/>
      <c r="I40" s="40" t="s">
        <v>40</v>
      </c>
      <c r="J40" s="43">
        <f aca="true" t="shared" si="8" ref="J40:J54">IF(I40="Less(-)",-1,1)</f>
        <v>1</v>
      </c>
      <c r="K40" s="44" t="s">
        <v>41</v>
      </c>
      <c r="L40" s="44" t="s">
        <v>4</v>
      </c>
      <c r="M40" s="74"/>
      <c r="N40" s="41"/>
      <c r="O40" s="41"/>
      <c r="P40" s="46"/>
      <c r="Q40" s="41"/>
      <c r="R40" s="41"/>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7">
        <f aca="true" t="shared" si="9" ref="BA40:BA54">total_amount_ba($B$2,$D$2,D40,F40,J40,K40,M40)</f>
        <v>1925.8</v>
      </c>
      <c r="BB40" s="48">
        <f aca="true" t="shared" si="10" ref="BB40:BB54">BA40+SUM(N40:AZ40)</f>
        <v>1925.8</v>
      </c>
      <c r="BC40" s="37" t="str">
        <f aca="true" t="shared" si="11" ref="BC40:BC54">SpellNumber(L40,BB40)</f>
        <v>INR  One Thousand Nine Hundred &amp; Twenty Five  and Paise Eighty Only</v>
      </c>
      <c r="IA40" s="38">
        <v>27</v>
      </c>
      <c r="IB40" s="77" t="s">
        <v>181</v>
      </c>
      <c r="IC40" s="38" t="s">
        <v>84</v>
      </c>
      <c r="ID40" s="38">
        <v>4</v>
      </c>
      <c r="IE40" s="39" t="s">
        <v>146</v>
      </c>
      <c r="IF40" s="39" t="s">
        <v>44</v>
      </c>
      <c r="IG40" s="39" t="s">
        <v>63</v>
      </c>
      <c r="IH40" s="39">
        <v>10</v>
      </c>
      <c r="II40" s="39" t="s">
        <v>39</v>
      </c>
    </row>
    <row r="41" spans="1:243" s="38" customFormat="1" ht="36.75" customHeight="1">
      <c r="A41" s="22">
        <v>28</v>
      </c>
      <c r="B41" s="79" t="s">
        <v>128</v>
      </c>
      <c r="C41" s="24" t="s">
        <v>85</v>
      </c>
      <c r="D41" s="78">
        <v>1</v>
      </c>
      <c r="E41" s="80" t="s">
        <v>146</v>
      </c>
      <c r="F41" s="78">
        <v>461.65</v>
      </c>
      <c r="G41" s="51"/>
      <c r="H41" s="52"/>
      <c r="I41" s="40" t="s">
        <v>40</v>
      </c>
      <c r="J41" s="43">
        <f t="shared" si="8"/>
        <v>1</v>
      </c>
      <c r="K41" s="44" t="s">
        <v>41</v>
      </c>
      <c r="L41" s="44" t="s">
        <v>4</v>
      </c>
      <c r="M41" s="74"/>
      <c r="N41" s="41"/>
      <c r="O41" s="41"/>
      <c r="P41" s="46"/>
      <c r="Q41" s="41"/>
      <c r="R41" s="41"/>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7">
        <f t="shared" si="9"/>
        <v>461.65</v>
      </c>
      <c r="BB41" s="48">
        <f t="shared" si="10"/>
        <v>461.65</v>
      </c>
      <c r="BC41" s="37" t="str">
        <f t="shared" si="11"/>
        <v>INR  Four Hundred &amp; Sixty One  and Paise Sixty Five Only</v>
      </c>
      <c r="IA41" s="38">
        <v>28</v>
      </c>
      <c r="IB41" s="77" t="s">
        <v>182</v>
      </c>
      <c r="IC41" s="38" t="s">
        <v>85</v>
      </c>
      <c r="ID41" s="38">
        <v>1</v>
      </c>
      <c r="IE41" s="39" t="s">
        <v>146</v>
      </c>
      <c r="IF41" s="39" t="s">
        <v>44</v>
      </c>
      <c r="IG41" s="39" t="s">
        <v>63</v>
      </c>
      <c r="IH41" s="39">
        <v>10</v>
      </c>
      <c r="II41" s="39" t="s">
        <v>39</v>
      </c>
    </row>
    <row r="42" spans="1:243" s="38" customFormat="1" ht="38.25" customHeight="1">
      <c r="A42" s="22">
        <v>29</v>
      </c>
      <c r="B42" s="79" t="s">
        <v>129</v>
      </c>
      <c r="C42" s="24" t="s">
        <v>86</v>
      </c>
      <c r="D42" s="78">
        <v>2</v>
      </c>
      <c r="E42" s="80" t="s">
        <v>146</v>
      </c>
      <c r="F42" s="78">
        <v>390.75</v>
      </c>
      <c r="G42" s="51"/>
      <c r="H42" s="52"/>
      <c r="I42" s="40" t="s">
        <v>40</v>
      </c>
      <c r="J42" s="43">
        <f t="shared" si="8"/>
        <v>1</v>
      </c>
      <c r="K42" s="44" t="s">
        <v>41</v>
      </c>
      <c r="L42" s="44" t="s">
        <v>4</v>
      </c>
      <c r="M42" s="74"/>
      <c r="N42" s="41"/>
      <c r="O42" s="41"/>
      <c r="P42" s="46"/>
      <c r="Q42" s="41"/>
      <c r="R42" s="41"/>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7">
        <f t="shared" si="9"/>
        <v>781.5</v>
      </c>
      <c r="BB42" s="48">
        <f t="shared" si="10"/>
        <v>781.5</v>
      </c>
      <c r="BC42" s="37" t="str">
        <f t="shared" si="11"/>
        <v>INR  Seven Hundred &amp; Eighty One  and Paise Fifty Only</v>
      </c>
      <c r="IA42" s="38">
        <v>29</v>
      </c>
      <c r="IB42" s="77" t="s">
        <v>183</v>
      </c>
      <c r="IC42" s="38" t="s">
        <v>86</v>
      </c>
      <c r="ID42" s="38">
        <v>2</v>
      </c>
      <c r="IE42" s="39" t="s">
        <v>146</v>
      </c>
      <c r="IF42" s="39" t="s">
        <v>44</v>
      </c>
      <c r="IG42" s="39" t="s">
        <v>63</v>
      </c>
      <c r="IH42" s="39">
        <v>10</v>
      </c>
      <c r="II42" s="39" t="s">
        <v>39</v>
      </c>
    </row>
    <row r="43" spans="1:243" s="38" customFormat="1" ht="29.25" customHeight="1">
      <c r="A43" s="22">
        <v>30</v>
      </c>
      <c r="B43" s="79" t="s">
        <v>130</v>
      </c>
      <c r="C43" s="24" t="s">
        <v>87</v>
      </c>
      <c r="D43" s="78">
        <v>4</v>
      </c>
      <c r="E43" s="80" t="s">
        <v>146</v>
      </c>
      <c r="F43" s="78">
        <v>44.6</v>
      </c>
      <c r="G43" s="51"/>
      <c r="H43" s="52"/>
      <c r="I43" s="40" t="s">
        <v>40</v>
      </c>
      <c r="J43" s="43">
        <f t="shared" si="8"/>
        <v>1</v>
      </c>
      <c r="K43" s="44" t="s">
        <v>41</v>
      </c>
      <c r="L43" s="44" t="s">
        <v>4</v>
      </c>
      <c r="M43" s="74"/>
      <c r="N43" s="41"/>
      <c r="O43" s="41"/>
      <c r="P43" s="46"/>
      <c r="Q43" s="41"/>
      <c r="R43" s="41"/>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7">
        <f t="shared" si="9"/>
        <v>178.4</v>
      </c>
      <c r="BB43" s="48">
        <f t="shared" si="10"/>
        <v>178.4</v>
      </c>
      <c r="BC43" s="37" t="str">
        <f t="shared" si="11"/>
        <v>INR  One Hundred &amp; Seventy Eight  and Paise Forty Only</v>
      </c>
      <c r="IA43" s="38">
        <v>30</v>
      </c>
      <c r="IB43" s="77" t="s">
        <v>184</v>
      </c>
      <c r="IC43" s="38" t="s">
        <v>87</v>
      </c>
      <c r="ID43" s="38">
        <v>4</v>
      </c>
      <c r="IE43" s="39" t="s">
        <v>146</v>
      </c>
      <c r="IF43" s="39" t="s">
        <v>44</v>
      </c>
      <c r="IG43" s="39" t="s">
        <v>63</v>
      </c>
      <c r="IH43" s="39">
        <v>10</v>
      </c>
      <c r="II43" s="39" t="s">
        <v>39</v>
      </c>
    </row>
    <row r="44" spans="1:243" s="38" customFormat="1" ht="96" customHeight="1">
      <c r="A44" s="22">
        <v>31</v>
      </c>
      <c r="B44" s="79" t="s">
        <v>131</v>
      </c>
      <c r="C44" s="24" t="s">
        <v>88</v>
      </c>
      <c r="D44" s="78">
        <v>11</v>
      </c>
      <c r="E44" s="80" t="s">
        <v>68</v>
      </c>
      <c r="F44" s="78">
        <v>1030.3</v>
      </c>
      <c r="G44" s="51"/>
      <c r="H44" s="52"/>
      <c r="I44" s="40" t="s">
        <v>40</v>
      </c>
      <c r="J44" s="43">
        <f t="shared" si="8"/>
        <v>1</v>
      </c>
      <c r="K44" s="44" t="s">
        <v>41</v>
      </c>
      <c r="L44" s="44" t="s">
        <v>4</v>
      </c>
      <c r="M44" s="74"/>
      <c r="N44" s="41"/>
      <c r="O44" s="41"/>
      <c r="P44" s="46"/>
      <c r="Q44" s="41"/>
      <c r="R44" s="41"/>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7">
        <f t="shared" si="9"/>
        <v>11333.3</v>
      </c>
      <c r="BB44" s="48">
        <f t="shared" si="10"/>
        <v>11333.3</v>
      </c>
      <c r="BC44" s="37" t="str">
        <f t="shared" si="11"/>
        <v>INR  Eleven Thousand Three Hundred &amp; Thirty Three  and Paise Thirty Only</v>
      </c>
      <c r="IA44" s="38">
        <v>31</v>
      </c>
      <c r="IB44" s="77" t="s">
        <v>185</v>
      </c>
      <c r="IC44" s="38" t="s">
        <v>88</v>
      </c>
      <c r="ID44" s="38">
        <v>11</v>
      </c>
      <c r="IE44" s="39" t="s">
        <v>68</v>
      </c>
      <c r="IF44" s="39" t="s">
        <v>44</v>
      </c>
      <c r="IG44" s="39" t="s">
        <v>63</v>
      </c>
      <c r="IH44" s="39">
        <v>10</v>
      </c>
      <c r="II44" s="39" t="s">
        <v>39</v>
      </c>
    </row>
    <row r="45" spans="1:243" s="38" customFormat="1" ht="84.75" customHeight="1">
      <c r="A45" s="22">
        <v>32</v>
      </c>
      <c r="B45" s="79" t="s">
        <v>132</v>
      </c>
      <c r="C45" s="24" t="s">
        <v>89</v>
      </c>
      <c r="D45" s="78">
        <v>6</v>
      </c>
      <c r="E45" s="80" t="s">
        <v>68</v>
      </c>
      <c r="F45" s="78">
        <v>926.9</v>
      </c>
      <c r="G45" s="51"/>
      <c r="H45" s="52"/>
      <c r="I45" s="40" t="s">
        <v>40</v>
      </c>
      <c r="J45" s="43">
        <f t="shared" si="8"/>
        <v>1</v>
      </c>
      <c r="K45" s="44" t="s">
        <v>41</v>
      </c>
      <c r="L45" s="44" t="s">
        <v>4</v>
      </c>
      <c r="M45" s="74"/>
      <c r="N45" s="41"/>
      <c r="O45" s="41"/>
      <c r="P45" s="46"/>
      <c r="Q45" s="41"/>
      <c r="R45" s="41"/>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7">
        <f t="shared" si="9"/>
        <v>5561.4</v>
      </c>
      <c r="BB45" s="48">
        <f t="shared" si="10"/>
        <v>5561.4</v>
      </c>
      <c r="BC45" s="37" t="str">
        <f t="shared" si="11"/>
        <v>INR  Five Thousand Five Hundred &amp; Sixty One  and Paise Forty Only</v>
      </c>
      <c r="IA45" s="38">
        <v>32</v>
      </c>
      <c r="IB45" s="77" t="s">
        <v>186</v>
      </c>
      <c r="IC45" s="38" t="s">
        <v>89</v>
      </c>
      <c r="ID45" s="38">
        <v>6</v>
      </c>
      <c r="IE45" s="39" t="s">
        <v>68</v>
      </c>
      <c r="IF45" s="39" t="s">
        <v>44</v>
      </c>
      <c r="IG45" s="39" t="s">
        <v>63</v>
      </c>
      <c r="IH45" s="39">
        <v>10</v>
      </c>
      <c r="II45" s="39" t="s">
        <v>39</v>
      </c>
    </row>
    <row r="46" spans="1:243" s="38" customFormat="1" ht="57" customHeight="1">
      <c r="A46" s="22">
        <v>33</v>
      </c>
      <c r="B46" s="79" t="s">
        <v>133</v>
      </c>
      <c r="C46" s="24" t="s">
        <v>90</v>
      </c>
      <c r="D46" s="78">
        <v>448</v>
      </c>
      <c r="E46" s="90" t="s">
        <v>150</v>
      </c>
      <c r="F46" s="78">
        <v>131</v>
      </c>
      <c r="G46" s="51"/>
      <c r="H46" s="52"/>
      <c r="I46" s="40" t="s">
        <v>40</v>
      </c>
      <c r="J46" s="43">
        <f t="shared" si="8"/>
        <v>1</v>
      </c>
      <c r="K46" s="44" t="s">
        <v>41</v>
      </c>
      <c r="L46" s="44" t="s">
        <v>4</v>
      </c>
      <c r="M46" s="74"/>
      <c r="N46" s="41"/>
      <c r="O46" s="41"/>
      <c r="P46" s="46"/>
      <c r="Q46" s="41"/>
      <c r="R46" s="41"/>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7">
        <f t="shared" si="9"/>
        <v>58688</v>
      </c>
      <c r="BB46" s="48">
        <f t="shared" si="10"/>
        <v>58688</v>
      </c>
      <c r="BC46" s="37" t="str">
        <f t="shared" si="11"/>
        <v>INR  Fifty Eight Thousand Six Hundred &amp; Eighty Eight  Only</v>
      </c>
      <c r="IA46" s="38">
        <v>33</v>
      </c>
      <c r="IB46" s="77" t="s">
        <v>187</v>
      </c>
      <c r="IC46" s="38" t="s">
        <v>90</v>
      </c>
      <c r="ID46" s="38">
        <v>448</v>
      </c>
      <c r="IE46" s="39" t="s">
        <v>150</v>
      </c>
      <c r="IF46" s="39" t="s">
        <v>44</v>
      </c>
      <c r="IG46" s="39" t="s">
        <v>63</v>
      </c>
      <c r="IH46" s="39">
        <v>10</v>
      </c>
      <c r="II46" s="39" t="s">
        <v>39</v>
      </c>
    </row>
    <row r="47" spans="1:243" s="38" customFormat="1" ht="57" customHeight="1">
      <c r="A47" s="22">
        <v>34</v>
      </c>
      <c r="B47" s="79" t="s">
        <v>134</v>
      </c>
      <c r="C47" s="24" t="s">
        <v>91</v>
      </c>
      <c r="D47" s="78">
        <v>1288</v>
      </c>
      <c r="E47" s="80" t="s">
        <v>68</v>
      </c>
      <c r="F47" s="78">
        <v>99.9</v>
      </c>
      <c r="G47" s="51"/>
      <c r="H47" s="52"/>
      <c r="I47" s="40" t="s">
        <v>40</v>
      </c>
      <c r="J47" s="43">
        <f t="shared" si="8"/>
        <v>1</v>
      </c>
      <c r="K47" s="44" t="s">
        <v>41</v>
      </c>
      <c r="L47" s="44" t="s">
        <v>4</v>
      </c>
      <c r="M47" s="74"/>
      <c r="N47" s="41"/>
      <c r="O47" s="41"/>
      <c r="P47" s="46"/>
      <c r="Q47" s="41"/>
      <c r="R47" s="41"/>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7">
        <f t="shared" si="9"/>
        <v>128671.2</v>
      </c>
      <c r="BB47" s="48">
        <f t="shared" si="10"/>
        <v>128671.2</v>
      </c>
      <c r="BC47" s="37" t="str">
        <f t="shared" si="11"/>
        <v>INR  One Lakh Twenty Eight Thousand Six Hundred &amp; Seventy One  and Paise Twenty Only</v>
      </c>
      <c r="IA47" s="38">
        <v>34</v>
      </c>
      <c r="IB47" s="77" t="s">
        <v>188</v>
      </c>
      <c r="IC47" s="38" t="s">
        <v>91</v>
      </c>
      <c r="ID47" s="38">
        <v>1288</v>
      </c>
      <c r="IE47" s="39" t="s">
        <v>68</v>
      </c>
      <c r="IF47" s="39" t="s">
        <v>44</v>
      </c>
      <c r="IG47" s="39" t="s">
        <v>63</v>
      </c>
      <c r="IH47" s="39">
        <v>10</v>
      </c>
      <c r="II47" s="39" t="s">
        <v>39</v>
      </c>
    </row>
    <row r="48" spans="1:243" s="38" customFormat="1" ht="57" customHeight="1">
      <c r="A48" s="22">
        <v>35</v>
      </c>
      <c r="B48" s="79" t="s">
        <v>135</v>
      </c>
      <c r="C48" s="24" t="s">
        <v>92</v>
      </c>
      <c r="D48" s="78">
        <v>200</v>
      </c>
      <c r="E48" s="80" t="s">
        <v>68</v>
      </c>
      <c r="F48" s="78">
        <v>79.95</v>
      </c>
      <c r="G48" s="51"/>
      <c r="H48" s="52"/>
      <c r="I48" s="40" t="s">
        <v>40</v>
      </c>
      <c r="J48" s="43">
        <f t="shared" si="8"/>
        <v>1</v>
      </c>
      <c r="K48" s="44" t="s">
        <v>41</v>
      </c>
      <c r="L48" s="44" t="s">
        <v>4</v>
      </c>
      <c r="M48" s="74"/>
      <c r="N48" s="41"/>
      <c r="O48" s="41"/>
      <c r="P48" s="46"/>
      <c r="Q48" s="41"/>
      <c r="R48" s="41"/>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7">
        <f t="shared" si="9"/>
        <v>15990</v>
      </c>
      <c r="BB48" s="48">
        <f t="shared" si="10"/>
        <v>15990</v>
      </c>
      <c r="BC48" s="37" t="str">
        <f t="shared" si="11"/>
        <v>INR  Fifteen Thousand Nine Hundred &amp; Ninety  Only</v>
      </c>
      <c r="IA48" s="38">
        <v>35</v>
      </c>
      <c r="IB48" s="77" t="s">
        <v>189</v>
      </c>
      <c r="IC48" s="38" t="s">
        <v>92</v>
      </c>
      <c r="ID48" s="38">
        <v>200</v>
      </c>
      <c r="IE48" s="39" t="s">
        <v>68</v>
      </c>
      <c r="IF48" s="39" t="s">
        <v>44</v>
      </c>
      <c r="IG48" s="39" t="s">
        <v>63</v>
      </c>
      <c r="IH48" s="39">
        <v>10</v>
      </c>
      <c r="II48" s="39" t="s">
        <v>39</v>
      </c>
    </row>
    <row r="49" spans="1:243" s="38" customFormat="1" ht="57" customHeight="1">
      <c r="A49" s="22">
        <v>36</v>
      </c>
      <c r="B49" s="79" t="s">
        <v>136</v>
      </c>
      <c r="C49" s="24" t="s">
        <v>93</v>
      </c>
      <c r="D49" s="78">
        <v>250</v>
      </c>
      <c r="E49" s="80" t="s">
        <v>68</v>
      </c>
      <c r="F49" s="78">
        <v>54.3</v>
      </c>
      <c r="G49" s="51"/>
      <c r="H49" s="52"/>
      <c r="I49" s="40" t="s">
        <v>40</v>
      </c>
      <c r="J49" s="43">
        <f t="shared" si="8"/>
        <v>1</v>
      </c>
      <c r="K49" s="44" t="s">
        <v>41</v>
      </c>
      <c r="L49" s="44" t="s">
        <v>4</v>
      </c>
      <c r="M49" s="74"/>
      <c r="N49" s="41"/>
      <c r="O49" s="41"/>
      <c r="P49" s="46"/>
      <c r="Q49" s="41"/>
      <c r="R49" s="41"/>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7">
        <f t="shared" si="9"/>
        <v>13575</v>
      </c>
      <c r="BB49" s="48">
        <f t="shared" si="10"/>
        <v>13575</v>
      </c>
      <c r="BC49" s="37" t="str">
        <f t="shared" si="11"/>
        <v>INR  Thirteen Thousand Five Hundred &amp; Seventy Five  Only</v>
      </c>
      <c r="IA49" s="38">
        <v>36</v>
      </c>
      <c r="IB49" s="77" t="s">
        <v>190</v>
      </c>
      <c r="IC49" s="38" t="s">
        <v>93</v>
      </c>
      <c r="ID49" s="38">
        <v>250</v>
      </c>
      <c r="IE49" s="39" t="s">
        <v>68</v>
      </c>
      <c r="IF49" s="39" t="s">
        <v>44</v>
      </c>
      <c r="IG49" s="39" t="s">
        <v>63</v>
      </c>
      <c r="IH49" s="39">
        <v>10</v>
      </c>
      <c r="II49" s="39" t="s">
        <v>39</v>
      </c>
    </row>
    <row r="50" spans="1:243" s="38" customFormat="1" ht="84.75" customHeight="1">
      <c r="A50" s="22">
        <v>37</v>
      </c>
      <c r="B50" s="79" t="s">
        <v>137</v>
      </c>
      <c r="C50" s="24" t="s">
        <v>94</v>
      </c>
      <c r="D50" s="78">
        <v>10</v>
      </c>
      <c r="E50" s="80" t="s">
        <v>68</v>
      </c>
      <c r="F50" s="78">
        <v>4007.65</v>
      </c>
      <c r="G50" s="51"/>
      <c r="H50" s="52"/>
      <c r="I50" s="40" t="s">
        <v>40</v>
      </c>
      <c r="J50" s="43">
        <f t="shared" si="8"/>
        <v>1</v>
      </c>
      <c r="K50" s="44" t="s">
        <v>41</v>
      </c>
      <c r="L50" s="44" t="s">
        <v>4</v>
      </c>
      <c r="M50" s="74"/>
      <c r="N50" s="41"/>
      <c r="O50" s="41"/>
      <c r="P50" s="46"/>
      <c r="Q50" s="41"/>
      <c r="R50" s="41"/>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7">
        <f t="shared" si="9"/>
        <v>40076.5</v>
      </c>
      <c r="BB50" s="48">
        <f t="shared" si="10"/>
        <v>40076.5</v>
      </c>
      <c r="BC50" s="37" t="str">
        <f t="shared" si="11"/>
        <v>INR  Forty Thousand  &amp;Seventy Six  and Paise Fifty Only</v>
      </c>
      <c r="IA50" s="38">
        <v>37</v>
      </c>
      <c r="IB50" s="77" t="s">
        <v>191</v>
      </c>
      <c r="IC50" s="38" t="s">
        <v>94</v>
      </c>
      <c r="ID50" s="38">
        <v>10</v>
      </c>
      <c r="IE50" s="39" t="s">
        <v>68</v>
      </c>
      <c r="IF50" s="39" t="s">
        <v>44</v>
      </c>
      <c r="IG50" s="39" t="s">
        <v>63</v>
      </c>
      <c r="IH50" s="39">
        <v>10</v>
      </c>
      <c r="II50" s="39" t="s">
        <v>39</v>
      </c>
    </row>
    <row r="51" spans="1:243" s="38" customFormat="1" ht="131.25" customHeight="1">
      <c r="A51" s="22">
        <v>38</v>
      </c>
      <c r="B51" s="91" t="s">
        <v>138</v>
      </c>
      <c r="C51" s="24" t="s">
        <v>95</v>
      </c>
      <c r="D51" s="78">
        <v>258</v>
      </c>
      <c r="E51" s="90" t="s">
        <v>68</v>
      </c>
      <c r="F51" s="78">
        <v>627.55</v>
      </c>
      <c r="G51" s="51"/>
      <c r="H51" s="52"/>
      <c r="I51" s="40" t="s">
        <v>40</v>
      </c>
      <c r="J51" s="43">
        <f t="shared" si="8"/>
        <v>1</v>
      </c>
      <c r="K51" s="44" t="s">
        <v>41</v>
      </c>
      <c r="L51" s="44" t="s">
        <v>4</v>
      </c>
      <c r="M51" s="74"/>
      <c r="N51" s="41"/>
      <c r="O51" s="41"/>
      <c r="P51" s="46"/>
      <c r="Q51" s="41"/>
      <c r="R51" s="41"/>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7">
        <f t="shared" si="9"/>
        <v>161907.9</v>
      </c>
      <c r="BB51" s="48">
        <f t="shared" si="10"/>
        <v>161907.9</v>
      </c>
      <c r="BC51" s="37" t="str">
        <f t="shared" si="11"/>
        <v>INR  One Lakh Sixty One Thousand Nine Hundred &amp; Seven  and Paise Ninety Only</v>
      </c>
      <c r="IA51" s="38">
        <v>38</v>
      </c>
      <c r="IB51" s="77" t="s">
        <v>192</v>
      </c>
      <c r="IC51" s="38" t="s">
        <v>95</v>
      </c>
      <c r="ID51" s="38">
        <v>258</v>
      </c>
      <c r="IE51" s="39" t="s">
        <v>68</v>
      </c>
      <c r="IF51" s="39" t="s">
        <v>44</v>
      </c>
      <c r="IG51" s="39" t="s">
        <v>63</v>
      </c>
      <c r="IH51" s="39">
        <v>10</v>
      </c>
      <c r="II51" s="39" t="s">
        <v>39</v>
      </c>
    </row>
    <row r="52" spans="1:243" s="38" customFormat="1" ht="57" customHeight="1">
      <c r="A52" s="22">
        <v>39</v>
      </c>
      <c r="B52" s="91" t="s">
        <v>139</v>
      </c>
      <c r="C52" s="24" t="s">
        <v>96</v>
      </c>
      <c r="D52" s="78">
        <v>64</v>
      </c>
      <c r="E52" s="90" t="s">
        <v>151</v>
      </c>
      <c r="F52" s="78">
        <v>416.3</v>
      </c>
      <c r="G52" s="51"/>
      <c r="H52" s="52"/>
      <c r="I52" s="40" t="s">
        <v>40</v>
      </c>
      <c r="J52" s="43">
        <f t="shared" si="8"/>
        <v>1</v>
      </c>
      <c r="K52" s="44" t="s">
        <v>41</v>
      </c>
      <c r="L52" s="44" t="s">
        <v>4</v>
      </c>
      <c r="M52" s="74"/>
      <c r="N52" s="41"/>
      <c r="O52" s="41"/>
      <c r="P52" s="46"/>
      <c r="Q52" s="41"/>
      <c r="R52" s="41"/>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7">
        <f t="shared" si="9"/>
        <v>26643.2</v>
      </c>
      <c r="BB52" s="48">
        <f t="shared" si="10"/>
        <v>26643.2</v>
      </c>
      <c r="BC52" s="37" t="str">
        <f t="shared" si="11"/>
        <v>INR  Twenty Six Thousand Six Hundred &amp; Forty Three  and Paise Twenty Only</v>
      </c>
      <c r="IA52" s="38">
        <v>39</v>
      </c>
      <c r="IB52" s="77" t="s">
        <v>193</v>
      </c>
      <c r="IC52" s="38" t="s">
        <v>96</v>
      </c>
      <c r="ID52" s="38">
        <v>64</v>
      </c>
      <c r="IE52" s="39" t="s">
        <v>151</v>
      </c>
      <c r="IF52" s="39" t="s">
        <v>44</v>
      </c>
      <c r="IG52" s="39" t="s">
        <v>63</v>
      </c>
      <c r="IH52" s="39">
        <v>10</v>
      </c>
      <c r="II52" s="39" t="s">
        <v>39</v>
      </c>
    </row>
    <row r="53" spans="1:243" s="38" customFormat="1" ht="72" customHeight="1">
      <c r="A53" s="22">
        <v>40</v>
      </c>
      <c r="B53" s="92" t="s">
        <v>140</v>
      </c>
      <c r="C53" s="24" t="s">
        <v>97</v>
      </c>
      <c r="D53" s="78">
        <v>13</v>
      </c>
      <c r="E53" s="80" t="s">
        <v>141</v>
      </c>
      <c r="F53" s="78">
        <v>138.85</v>
      </c>
      <c r="G53" s="51"/>
      <c r="H53" s="52"/>
      <c r="I53" s="40" t="s">
        <v>40</v>
      </c>
      <c r="J53" s="43">
        <f>IF(I53="Less(-)",-1,1)</f>
        <v>1</v>
      </c>
      <c r="K53" s="44" t="s">
        <v>41</v>
      </c>
      <c r="L53" s="44" t="s">
        <v>4</v>
      </c>
      <c r="M53" s="74"/>
      <c r="N53" s="41"/>
      <c r="O53" s="41"/>
      <c r="P53" s="46"/>
      <c r="Q53" s="41"/>
      <c r="R53" s="41"/>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7">
        <f>total_amount_ba($B$2,$D$2,D53,F53,J53,K53,M53)</f>
        <v>1805.05</v>
      </c>
      <c r="BB53" s="48">
        <f>BA53+SUM(N53:AZ53)</f>
        <v>1805.05</v>
      </c>
      <c r="BC53" s="37" t="str">
        <f>SpellNumber(L53,BB53)</f>
        <v>INR  One Thousand Eight Hundred &amp; Five  and Paise Five Only</v>
      </c>
      <c r="IA53" s="38">
        <v>40</v>
      </c>
      <c r="IB53" s="77" t="s">
        <v>194</v>
      </c>
      <c r="IC53" s="38" t="s">
        <v>97</v>
      </c>
      <c r="ID53" s="38">
        <v>13</v>
      </c>
      <c r="IE53" s="39" t="s">
        <v>141</v>
      </c>
      <c r="IF53" s="39" t="s">
        <v>44</v>
      </c>
      <c r="IG53" s="39" t="s">
        <v>63</v>
      </c>
      <c r="IH53" s="39">
        <v>10</v>
      </c>
      <c r="II53" s="39" t="s">
        <v>39</v>
      </c>
    </row>
    <row r="54" spans="1:243" s="38" customFormat="1" ht="45.75" customHeight="1">
      <c r="A54" s="22">
        <v>41</v>
      </c>
      <c r="B54" s="92" t="s">
        <v>152</v>
      </c>
      <c r="C54" s="24" t="s">
        <v>154</v>
      </c>
      <c r="D54" s="78">
        <v>1</v>
      </c>
      <c r="E54" s="80" t="s">
        <v>153</v>
      </c>
      <c r="F54" s="78">
        <v>6.33</v>
      </c>
      <c r="G54" s="51"/>
      <c r="H54" s="52"/>
      <c r="I54" s="40" t="s">
        <v>40</v>
      </c>
      <c r="J54" s="43">
        <f t="shared" si="8"/>
        <v>1</v>
      </c>
      <c r="K54" s="44" t="s">
        <v>41</v>
      </c>
      <c r="L54" s="44" t="s">
        <v>4</v>
      </c>
      <c r="M54" s="74"/>
      <c r="N54" s="41"/>
      <c r="O54" s="41"/>
      <c r="P54" s="46"/>
      <c r="Q54" s="41"/>
      <c r="R54" s="41"/>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7">
        <f>(BA14+BA15+BA16+BA17+BA18+BA19+BA20+BA21+BA22+BA23+BA24+BA25+BA26+BA27+BA28+BA29+BA30+BA31+BA32+BA33+BA34+BA35+BA36+BA37+BA38+BA39+BA40+BA41+BA42+BA43+BA44+BA45+BA46+BA47+BA48+BA49+BA50+BA51+BA52+BA53)*6.33%</f>
        <v>98340.62</v>
      </c>
      <c r="BB54" s="48">
        <f t="shared" si="10"/>
        <v>98340.62</v>
      </c>
      <c r="BC54" s="37" t="str">
        <f t="shared" si="11"/>
        <v>INR  Ninety Eight Thousand Three Hundred &amp; Forty  and Paise Sixty Two Only</v>
      </c>
      <c r="IA54" s="38">
        <v>41</v>
      </c>
      <c r="IB54" s="77" t="s">
        <v>152</v>
      </c>
      <c r="IC54" s="38" t="s">
        <v>154</v>
      </c>
      <c r="ID54" s="38">
        <v>1</v>
      </c>
      <c r="IE54" s="39" t="s">
        <v>153</v>
      </c>
      <c r="IF54" s="39" t="s">
        <v>44</v>
      </c>
      <c r="IG54" s="39" t="s">
        <v>63</v>
      </c>
      <c r="IH54" s="39">
        <v>10</v>
      </c>
      <c r="II54" s="39" t="s">
        <v>39</v>
      </c>
    </row>
    <row r="55" spans="1:243" s="38" customFormat="1" ht="48" customHeight="1">
      <c r="A55" s="53" t="s">
        <v>81</v>
      </c>
      <c r="B55" s="54"/>
      <c r="C55" s="55"/>
      <c r="D55" s="56"/>
      <c r="E55" s="56"/>
      <c r="F55" s="56"/>
      <c r="G55" s="56"/>
      <c r="H55" s="57"/>
      <c r="I55" s="57"/>
      <c r="J55" s="57"/>
      <c r="K55" s="57"/>
      <c r="L55" s="58"/>
      <c r="BA55" s="59">
        <f>SUM(BA13:BA54)</f>
        <v>1651904.97</v>
      </c>
      <c r="BB55" s="60">
        <f>SUM(BB13:BB54)</f>
        <v>1651904.97</v>
      </c>
      <c r="BC55" s="37" t="str">
        <f>SpellNumber($E$2,BB55)</f>
        <v>INR  Sixteen Lakh Fifty One Thousand Nine Hundred &amp; Four  and Paise Ninety Seven Only</v>
      </c>
      <c r="IE55" s="39">
        <v>4</v>
      </c>
      <c r="IF55" s="39" t="s">
        <v>44</v>
      </c>
      <c r="IG55" s="39" t="s">
        <v>63</v>
      </c>
      <c r="IH55" s="39">
        <v>10</v>
      </c>
      <c r="II55" s="39" t="s">
        <v>39</v>
      </c>
    </row>
    <row r="56" spans="1:243" s="69" customFormat="1" ht="18">
      <c r="A56" s="54" t="s">
        <v>82</v>
      </c>
      <c r="B56" s="61"/>
      <c r="C56" s="62"/>
      <c r="D56" s="63"/>
      <c r="E56" s="75" t="s">
        <v>65</v>
      </c>
      <c r="F56" s="76"/>
      <c r="G56" s="64"/>
      <c r="H56" s="65"/>
      <c r="I56" s="65"/>
      <c r="J56" s="65"/>
      <c r="K56" s="66"/>
      <c r="L56" s="67"/>
      <c r="M56" s="68"/>
      <c r="O56" s="38"/>
      <c r="P56" s="38"/>
      <c r="Q56" s="38"/>
      <c r="R56" s="38"/>
      <c r="S56" s="38"/>
      <c r="BA56" s="70">
        <f>IF(ISBLANK(F56),0,IF(E56="Excess (+)",ROUND(BA55+(BA55*F56),2),IF(E56="Less (-)",ROUND(BA55+(BA55*F56*(-1)),2),IF(E56="At Par",BA55,0))))</f>
        <v>0</v>
      </c>
      <c r="BB56" s="71">
        <f>ROUND(BA56,0)</f>
        <v>0</v>
      </c>
      <c r="BC56" s="37" t="str">
        <f>SpellNumber($E$2,BB56)</f>
        <v>INR Zero Only</v>
      </c>
      <c r="IE56" s="72"/>
      <c r="IF56" s="72"/>
      <c r="IG56" s="72"/>
      <c r="IH56" s="72"/>
      <c r="II56" s="72"/>
    </row>
    <row r="57" spans="1:243" s="69" customFormat="1" ht="18">
      <c r="A57" s="53" t="s">
        <v>83</v>
      </c>
      <c r="B57" s="53"/>
      <c r="C57" s="82" t="str">
        <f>SpellNumber($E$2,BB56)</f>
        <v>INR Zero Only</v>
      </c>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IE57" s="72"/>
      <c r="IF57" s="72"/>
      <c r="IG57" s="72"/>
      <c r="IH57" s="72"/>
      <c r="II57" s="72"/>
    </row>
    <row r="58" ht="15"/>
    <row r="59" ht="15"/>
    <row r="60" ht="15"/>
    <row r="61" ht="15"/>
    <row r="62" ht="15"/>
    <row r="63" ht="15"/>
    <row r="64" ht="15"/>
  </sheetData>
  <sheetProtection password="EEC8" sheet="1"/>
  <mergeCells count="8">
    <mergeCell ref="A9:BC9"/>
    <mergeCell ref="C57:BC57"/>
    <mergeCell ref="A1:L1"/>
    <mergeCell ref="A4:BC4"/>
    <mergeCell ref="A5:BC5"/>
    <mergeCell ref="A6:BC6"/>
    <mergeCell ref="A7:BC7"/>
    <mergeCell ref="B8:BC8"/>
  </mergeCells>
  <dataValidations count="21">
    <dataValidation type="list" allowBlank="1" showErrorMessage="1" sqref="E56">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6">
      <formula1>0</formula1>
      <formula2>99.9</formula2>
    </dataValidation>
    <dataValidation type="decimal" allowBlank="1" showInputMessage="1" showErrorMessage="1" promptTitle="Rate Entry" prompt="Please enter the Rate in Rupees for this item. " errorTitle="Invaid Entry" error="Only Numeric Values are allowed. " sqref="H28:H54">
      <formula1>0</formula1>
      <formula2>999999999999999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VAT charges in Rupees for this item. " errorTitle="Invaid Entry" error="Only Numeric Values are allowed. " sqref="M14:M5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G28:G54">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6">
      <formula1>IF(E56="Select",-1,IF(E56="At Par",0,0))</formula1>
      <formula2>IF(E56="Select",-1,IF(E56="At Par",0,0.99))</formula2>
    </dataValidation>
    <dataValidation type="list" allowBlank="1" showErrorMessage="1" sqref="K13:K54">
      <formula1>"Partial Conversion,Full Conversion"</formula1>
      <formula2>0</formula2>
    </dataValidation>
    <dataValidation allowBlank="1" showInputMessage="1" showErrorMessage="1" promptTitle="Addition / Deduction" prompt="Please Choose the correct One" sqref="J13:J54">
      <formula1>0</formula1>
      <formula2>0</formula2>
    </dataValidation>
    <dataValidation type="list" showErrorMessage="1" sqref="I13:I54">
      <formula1>"Excess(+),Less(-)"</formula1>
      <formula2>0</formula2>
    </dataValidation>
    <dataValidation allowBlank="1" showInputMessage="1" showErrorMessage="1" promptTitle="Itemcode/Make" prompt="Please enter text" sqref="C13:C5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5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54">
      <formula1>0</formula1>
      <formula2>999999999999999</formula2>
    </dataValidation>
    <dataValidation allowBlank="1" showInputMessage="1" showErrorMessage="1" promptTitle="Units" prompt="Please enter Units in text" sqref="E13:E54">
      <formula1>0</formula1>
      <formula2>0</formula2>
    </dataValidation>
    <dataValidation type="decimal" allowBlank="1" showInputMessage="1" showErrorMessage="1" promptTitle="Quantity" prompt="Please enter the Quantity for this item. " errorTitle="Invalid Entry" error="Only Numeric Values are allowed. " sqref="F13:F54 D13:D54">
      <formula1>0</formula1>
      <formula2>999999999999999</formula2>
    </dataValidation>
    <dataValidation type="list" allowBlank="1" showInputMessage="1" showErrorMessage="1" sqref="L52 L13 L14 L15 L16 L17 L18 L19 L20 L21 L22 L23 L24 L25 L26 L27 L28 L29 L30 L31 L32 L33 L34 L35 L36 L37 L38 L39 L40 L41 L42 L43 L44 L45 L46 L47 L48 L49 L50 L51 L54 L53">
      <formula1>"INR"</formula1>
    </dataValidation>
    <dataValidation type="decimal" allowBlank="1" showErrorMessage="1" errorTitle="Invalid Entry" error="Only Numeric Values are allowed. " sqref="A13:A54">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7" t="s">
        <v>64</v>
      </c>
      <c r="F6" s="87"/>
      <c r="G6" s="87"/>
      <c r="H6" s="87"/>
      <c r="I6" s="87"/>
      <c r="J6" s="87"/>
      <c r="K6" s="87"/>
    </row>
    <row r="7" spans="5:11" ht="14.25">
      <c r="E7" s="88"/>
      <c r="F7" s="88"/>
      <c r="G7" s="88"/>
      <c r="H7" s="88"/>
      <c r="I7" s="88"/>
      <c r="J7" s="88"/>
      <c r="K7" s="88"/>
    </row>
    <row r="8" spans="5:11" ht="14.25">
      <c r="E8" s="88"/>
      <c r="F8" s="88"/>
      <c r="G8" s="88"/>
      <c r="H8" s="88"/>
      <c r="I8" s="88"/>
      <c r="J8" s="88"/>
      <c r="K8" s="88"/>
    </row>
    <row r="9" spans="5:11" ht="14.25">
      <c r="E9" s="88"/>
      <c r="F9" s="88"/>
      <c r="G9" s="88"/>
      <c r="H9" s="88"/>
      <c r="I9" s="88"/>
      <c r="J9" s="88"/>
      <c r="K9" s="88"/>
    </row>
    <row r="10" spans="5:11" ht="14.25">
      <c r="E10" s="88"/>
      <c r="F10" s="88"/>
      <c r="G10" s="88"/>
      <c r="H10" s="88"/>
      <c r="I10" s="88"/>
      <c r="J10" s="88"/>
      <c r="K10" s="88"/>
    </row>
    <row r="11" spans="5:11" ht="14.25">
      <c r="E11" s="88"/>
      <c r="F11" s="88"/>
      <c r="G11" s="88"/>
      <c r="H11" s="88"/>
      <c r="I11" s="88"/>
      <c r="J11" s="88"/>
      <c r="K11" s="88"/>
    </row>
    <row r="12" spans="5:11" ht="14.25">
      <c r="E12" s="88"/>
      <c r="F12" s="88"/>
      <c r="G12" s="88"/>
      <c r="H12" s="88"/>
      <c r="I12" s="88"/>
      <c r="J12" s="88"/>
      <c r="K12" s="88"/>
    </row>
    <row r="13" spans="5:11" ht="14.25">
      <c r="E13" s="88"/>
      <c r="F13" s="88"/>
      <c r="G13" s="88"/>
      <c r="H13" s="88"/>
      <c r="I13" s="88"/>
      <c r="J13" s="88"/>
      <c r="K13" s="88"/>
    </row>
    <row r="14" spans="5:11" ht="14.2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2023-11-09T13:47:34Z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