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<sst xmlns="http://schemas.openxmlformats.org/spreadsheetml/2006/main" count="356" uniqueCount="131">
  <si>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</si>
  <si>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</si>
  <si>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</si>
  <si>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</si>
  <si>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</si>
  <si>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</si>
  <si>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</si>
  <si>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</si>
  <si>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</si>
  <si>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</si>
  <si>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</si>
  <si>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</si>
  <si>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</si>
  <si>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</si>
  <si>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</si>
  <si>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</si>
  <si>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</si>
  <si>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</si>
  <si>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</si>
  <si>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</si>
  <si>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</si>
  <si>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</si>
  <si>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</si>
  <si>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</si>
  <si>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</si>
  <si>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</si>
  <si>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</si>
  <si>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</si>
  <si>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</si>
  <si>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</si>
  <si>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</si>
  <si>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</si>
  <si>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</si>
  <si>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</si>
  <si>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</si>
  <si>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</si>
  <si>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</si>
  <si>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</si>
  <si>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</si>
  <si>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</si>
  <si>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</si>
  <si>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</si>
  <si>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</si>
  <si>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</si>
  <si>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</si>
  <si>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</si>
  <si>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</si>
  <si>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</si>
  <si>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</si>
  <si>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</si>
  <si>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</si>
  <si>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</si>
  <si>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</si>
  <si>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</si>
  <si>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</si>
  <si>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</si>
  <si>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</si>
  <si>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</si>
  <si>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</si>
  <si>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</si>
  <si>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</si>
  <si>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</si>
  <si>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</si>
  <si>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</si>
  <si>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</si>
  <si>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</si>
  <si>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</si>
  <si>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</si>
  <si>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</si>
  <si>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</si>
  <si>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</si>
  <si>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</si>
  <si>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</si>
  <si>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</si>
  <si>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</si>
  <si>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</si>
  <si>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</si>
  <si>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</si>
  <si>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</si>
  <si>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</si>
  <si>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</si>
  <si>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</si>
  <si>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</si>
  <si>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</si>
  <si>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</si>
  <si>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</si>
  <si>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</si>
  <si>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</si>
  <si>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</si>
  <si>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</si>
  <si>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</si>
  <si>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</si>
  <si>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</si>
  <si>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</si>
  <si>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</si>
  <si>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</si>
  <si>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</si>
  <si>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</si>
  <si>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</si>
  <si>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</si>
  <si>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</si>
  <si>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</si>
  <si>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r>
      <t xml:space="preserve"> Surface dressing of the ground including removing vegetation and inequalities not exceeding 15 cm deep and disposal of rubbish, lead up to 50 m and lift up to 1.5 m. All kinds of soil</t>
    </r>
    <r>
      <rPr>
        <b/>
        <sz val="12"/>
        <rFont val="Times New Roman"/>
        <family val="1"/>
      </rPr>
      <t>(2.28.1)</t>
    </r>
  </si>
  <si>
    <r>
      <t xml:space="preserve">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All kinds of soil. </t>
    </r>
    <r>
      <rPr>
        <b/>
        <sz val="12"/>
        <rFont val="Times New Roman"/>
        <family val="1"/>
      </rPr>
      <t>(2.8.1)</t>
    </r>
  </si>
  <si>
    <r>
      <t xml:space="preserve"> Construction of granular sub-base by providing close graded Material conforming to specifications, mixing in a mechanical mix plant at OMC, carriage of mixed material by tippers to work site, for all leads &amp; lifts, spreading in uniform layers of specified thickness with motor grader on prepared surface and compacting with vibratory power roller to achieve the desired density, complete as per specifications and directions of Engineer-in-Charge. With material conforming to Grade-I (size range 75 mm
to 0.075 mm) having CBR Value-30 </t>
    </r>
    <r>
      <rPr>
        <b/>
        <sz val="12"/>
        <rFont val="Times New Roman"/>
        <family val="1"/>
      </rPr>
      <t xml:space="preserve">(16.78.1) </t>
    </r>
  </si>
  <si>
    <r>
      <t xml:space="preserve"> Providing and laying factory made chamfered edge Cement Concrete paver blocks in footpath, parks, lawns, drive ways or light traffic parking etc, of required strength, thickness &amp; size/ shape, made by table vibratory method using PU mould, laid in required colour &amp; pattern over 50mm thick compacted bed of sand, compacting and proper embedding/laying of inter locking paver blocks into the sand bedding layer through vibratory compaction by using plate vibrator, filling the joints with sand and cutting of paver blocks as per required size and pattern, finishing and sweeping extra sand. complete all as per direction of Engineer-in-Charge. 80 mm thick C.C. paver block of M-30 grade with approved color design and pattern.</t>
    </r>
    <r>
      <rPr>
        <b/>
        <sz val="12"/>
        <rFont val="Times New Roman"/>
        <family val="1"/>
      </rPr>
      <t>(16.91.2)</t>
    </r>
  </si>
  <si>
    <r>
      <t xml:space="preserve"> Demolishing cement concrete manually/ by mechanical means including disposal of material within 50 metres lead as per direction of Engineer - in - charge.  Nominal concrete 1:3:6 or richer mix (i/c equivalent design mix) </t>
    </r>
    <r>
      <rPr>
        <b/>
        <sz val="12"/>
        <rFont val="Times New Roman"/>
        <family val="1"/>
      </rPr>
      <t>(15.2.1)</t>
    </r>
  </si>
  <si>
    <r>
      <t>Demolishing brick work manually/ by mechanical means including stacking of serviceable material and disposal of unserviceable material within 50 metres lead as per direction of Engineer-in-charge. In cement mortar</t>
    </r>
    <r>
      <rPr>
        <b/>
        <sz val="12"/>
        <rFont val="Times New Roman"/>
        <family val="1"/>
      </rPr>
      <t>(15.7.4 )</t>
    </r>
  </si>
  <si>
    <r>
      <t xml:space="preserve">Brick work with common burnt clay F.P.S. (non modular) bricks of class designation 7.5 in superstructure above plinth level up to floor V level in all shapes and sizes in </t>
    </r>
    <r>
      <rPr>
        <b/>
        <sz val="12"/>
        <rFont val="Times New Roman"/>
        <family val="1"/>
      </rPr>
      <t>:</t>
    </r>
    <r>
      <rPr>
        <sz val="12"/>
        <rFont val="Times New Roman"/>
        <family val="1"/>
      </rPr>
      <t xml:space="preserve">Cement mortar 1:6 (1 cement : 6 coarse sand)  </t>
    </r>
    <r>
      <rPr>
        <b/>
        <sz val="12"/>
        <rFont val="Times New Roman"/>
        <family val="1"/>
      </rPr>
      <t>(6.4.2)</t>
    </r>
  </si>
  <si>
    <r>
      <t xml:space="preserve"> 12 mm cement plaster of mix :  1:6 (1 cement: 6 coarse sand) </t>
    </r>
    <r>
      <rPr>
        <b/>
        <sz val="12"/>
        <rFont val="Times New Roman"/>
        <family val="1"/>
      </rPr>
      <t xml:space="preserve"> (13.4.2)</t>
    </r>
  </si>
  <si>
    <r>
      <t xml:space="preserve">15 mm cement plaster on rough side of single or half brick wall of
mix: 1:6 (1 cement: 6 coarse sand) </t>
    </r>
    <r>
      <rPr>
        <b/>
        <sz val="12"/>
        <rFont val="Times New Roman"/>
        <family val="1"/>
      </rPr>
      <t xml:space="preserve"> (13.5.2)</t>
    </r>
  </si>
  <si>
    <r>
      <t xml:space="preserve">Finishing walls with Acrylic Smooth exterior paint of required shade : New work (Two or more coat applied @ 1.67 ltr/10 sqm over and including priming coat of exterior primer applied @ 2.20 kg/ 10 sqm)  </t>
    </r>
    <r>
      <rPr>
        <b/>
        <sz val="12"/>
        <rFont val="Times New Roman"/>
        <family val="1"/>
      </rPr>
      <t xml:space="preserve"> (13.46.1)</t>
    </r>
  </si>
  <si>
    <r>
      <t xml:space="preserve"> 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 3 graded stone aggregate 20 mm nominal size).</t>
    </r>
    <r>
      <rPr>
        <b/>
        <sz val="12"/>
        <rFont val="Times New Roman"/>
        <family val="1"/>
      </rPr>
      <t>(5.3)</t>
    </r>
  </si>
  <si>
    <r>
      <t>Steel reinforcement for R.C.C. work including straightening, cutting, bending, placing in position and binding all complete above plinth level. Thermo-Mechanically Treated bars of grade Fe-500D or more.</t>
    </r>
    <r>
      <rPr>
        <b/>
        <sz val="12"/>
        <rFont val="Times New Roman"/>
        <family val="1"/>
      </rPr>
      <t xml:space="preserve"> (5.22A.6)</t>
    </r>
  </si>
  <si>
    <r>
      <t xml:space="preserve">Painting with synthetic enamel paint of approved brand and manufacture of required colour to give an even shade :  Two or more coats on new work over an under coat of suitable shade with ordinary paint of approved brand and manufacture </t>
    </r>
    <r>
      <rPr>
        <b/>
        <sz val="12"/>
        <rFont val="Times New Roman"/>
        <family val="1"/>
      </rPr>
      <t>(13.62.1)</t>
    </r>
  </si>
  <si>
    <r>
      <t xml:space="preserve"> 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r>
    <r>
      <rPr>
        <b/>
        <sz val="12"/>
        <rFont val="Times New Roman"/>
        <family val="1"/>
      </rPr>
      <t>(15.60)</t>
    </r>
  </si>
  <si>
    <r>
      <t xml:space="preserve">Providing and laying in position cement concrete of specified grade excluding the cost of centering and shuttering - All work upto plinth level  1:4:8 (1 Cement : 4 coarse sand : 8 graded stone  aggregate 40 mm nominal size) </t>
    </r>
    <r>
      <rPr>
        <b/>
        <sz val="12"/>
        <rFont val="Times New Roman"/>
        <family val="1"/>
      </rPr>
      <t>(4.1.8)</t>
    </r>
  </si>
  <si>
    <r>
      <t xml:space="preserve">Brick work with common burnt clay F.P.S. (non modular) bricks of class designation 7.5 in  foundation and plinth in : Cement mortar 1:6 (1 cement : 6 coarse sand) </t>
    </r>
    <r>
      <rPr>
        <b/>
        <sz val="12"/>
        <rFont val="Times New Roman"/>
        <family val="1"/>
      </rPr>
      <t>(6.1.2)</t>
    </r>
  </si>
  <si>
    <r>
      <t xml:space="preserve">Providing and laying in position specified grade of reinforced cement concrete excluding the cost of centering, shuttering, finishing and reinforcement - All work upto plinth level 1:1.5:3 (1 Cement : 1.5 coarse sand : 3 graded stone aggregate 20 mm nominal size) </t>
    </r>
    <r>
      <rPr>
        <b/>
        <sz val="12"/>
        <rFont val="Times New Roman"/>
        <family val="1"/>
      </rPr>
      <t>(5.1.2)</t>
    </r>
  </si>
  <si>
    <r>
      <t xml:space="preserve">Providing and fixing G.I. pipes complete with G.I. fittings including trenching and refilling etc. 50 mm dia nominal bore </t>
    </r>
    <r>
      <rPr>
        <b/>
        <sz val="12"/>
        <rFont val="Times New Roman"/>
        <family val="1"/>
      </rPr>
      <t>(18.12.6)</t>
    </r>
  </si>
  <si>
    <r>
      <t xml:space="preserve">Structural steel work riveted or bolted or welded in built up sections, trusses and framed work, including cutting, hoisting, fixing in position and applying a priming coat of approved steel primer all complete: </t>
    </r>
    <r>
      <rPr>
        <b/>
        <sz val="12"/>
        <rFont val="Times New Roman"/>
        <family val="1"/>
      </rPr>
      <t>(10.2)</t>
    </r>
  </si>
  <si>
    <r>
      <t xml:space="preserve">Steel work welded in built up sections/framed work including cutting hoisting, fixing in position and applying a priming coat of approved steel primer using structural steel etc.as required.  In gratings, frames, guard bar, ladders, railings, brackets, gates &amp; similar works. </t>
    </r>
    <r>
      <rPr>
        <b/>
        <sz val="12"/>
        <rFont val="Times New Roman"/>
        <family val="1"/>
      </rPr>
      <t>(10.25.2)</t>
    </r>
  </si>
  <si>
    <r>
      <t xml:space="preserve">Providing and fixin GI  chain link fabric fencing of required width in mesh size 50x50mm including strengthening with 2mm dia wire or nuts, bolts and washers as required complete as per the direction of Engineer-in-charge. Made of G.I. wire of dia 4mm. </t>
    </r>
    <r>
      <rPr>
        <b/>
        <sz val="12"/>
        <rFont val="Times New Roman"/>
        <family val="1"/>
      </rPr>
      <t>(16.70.1)</t>
    </r>
  </si>
  <si>
    <t>Sqm</t>
  </si>
  <si>
    <t>Kg</t>
  </si>
  <si>
    <t>cum</t>
  </si>
  <si>
    <t xml:space="preserve">cum         </t>
  </si>
  <si>
    <t>metre</t>
  </si>
  <si>
    <t>Kg.</t>
  </si>
  <si>
    <t>Name of Work: Demolishing of old wall and new c/o of vertical boundary wall of mess side , P/L interlocking block for parking area an chainlink fencing work of back side of ASN Bose Hostel , IIT (BHU)</t>
  </si>
  <si>
    <t>Contract No:   IIT(BHU)/IWD/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</si>
</sst>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2"/>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style="thin"/>
    </border>
    <border>
      <left style="thin"/>
      <right/>
      <top/>
      <bottom style="thin"/>
    </border>
    <border>
      <left style="thin"/>
      <right/>
      <top style="thin"/>
      <bottom style="thin"/>
    </border>
    <border>
      <left style="thin"/>
      <right/>
      <top style="thin"/>
      <bottom style="dotted"/>
    </border>
    <border>
      <left/>
      <right/>
      <top style="thin"/>
      <bottom style="hair"/>
    </border>
    <border>
      <left/>
      <right/>
      <top/>
      <bottom style="thin"/>
    </border>
    <border>
      <left style="thin"/>
      <right/>
      <top style="dotted"/>
      <bottom style="thin"/>
    </border>
    <border>
      <left/>
      <right/>
      <top/>
      <bottom style="hair"/>
    </border>
    <border>
      <left style="thin"/>
      <right style="thin"/>
      <top style="hair"/>
      <bottom style="hair"/>
    </border>
    <border>
      <left style="thin"/>
      <right style="thin"/>
      <top style="hair"/>
      <bottom style="thin"/>
    </border>
    <border>
      <left style="thin"/>
      <right style="thin"/>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41" fillId="35" borderId="22" xfId="0" applyFont="1" applyFill="1" applyBorder="1" applyAlignment="1">
      <alignment horizontal="left" vertical="top" wrapText="1" shrinkToFit="1"/>
    </xf>
    <xf numFmtId="0" fontId="41" fillId="35" borderId="23" xfId="0" applyFont="1" applyFill="1" applyBorder="1" applyAlignment="1">
      <alignment horizontal="left" vertical="top" wrapText="1" shrinkToFit="1"/>
    </xf>
    <xf numFmtId="0" fontId="41" fillId="35" borderId="24" xfId="0" applyFont="1" applyFill="1" applyBorder="1" applyAlignment="1">
      <alignment horizontal="left" vertical="top" wrapText="1" shrinkToFit="1"/>
    </xf>
    <xf numFmtId="0" fontId="41" fillId="35" borderId="25" xfId="0" applyFont="1" applyFill="1" applyBorder="1" applyAlignment="1">
      <alignment horizontal="left" vertical="top" wrapText="1" shrinkToFit="1"/>
    </xf>
    <xf numFmtId="0" fontId="41" fillId="35" borderId="26" xfId="0" applyFont="1" applyFill="1" applyBorder="1" applyAlignment="1">
      <alignment vertical="top" wrapText="1" shrinkToFit="1"/>
    </xf>
    <xf numFmtId="0" fontId="41" fillId="35" borderId="27" xfId="0" applyFont="1" applyFill="1" applyBorder="1" applyAlignment="1">
      <alignment vertical="top" wrapText="1" shrinkToFit="1"/>
    </xf>
    <xf numFmtId="0" fontId="41" fillId="35" borderId="28" xfId="0" applyFont="1" applyFill="1" applyBorder="1" applyAlignment="1">
      <alignment horizontal="left" vertical="top" wrapText="1" shrinkToFit="1"/>
    </xf>
    <xf numFmtId="0" fontId="41" fillId="35" borderId="29" xfId="0" applyFont="1" applyFill="1" applyBorder="1" applyAlignment="1">
      <alignment vertical="top" wrapText="1" shrinkToFit="1"/>
    </xf>
    <xf numFmtId="0" fontId="41" fillId="35" borderId="30" xfId="0" applyFont="1" applyFill="1" applyBorder="1" applyAlignment="1">
      <alignment horizontal="justify" vertical="top" wrapText="1" shrinkToFit="1"/>
    </xf>
    <xf numFmtId="0" fontId="41" fillId="35" borderId="31" xfId="0" applyFont="1" applyFill="1" applyBorder="1" applyAlignment="1">
      <alignment horizontal="justify" vertical="top" wrapText="1" shrinkToFit="1"/>
    </xf>
    <xf numFmtId="0" fontId="41" fillId="35" borderId="31" xfId="0" applyFont="1" applyFill="1" applyBorder="1" applyAlignment="1">
      <alignment horizontal="justify" vertical="top" wrapText="1"/>
    </xf>
    <xf numFmtId="0" fontId="41" fillId="35" borderId="22" xfId="0" applyFont="1" applyFill="1" applyBorder="1" applyAlignment="1">
      <alignment horizontal="justify" vertical="top" wrapText="1"/>
    </xf>
    <xf numFmtId="0" fontId="61" fillId="35" borderId="23" xfId="0" applyFont="1" applyFill="1" applyBorder="1" applyAlignment="1">
      <alignment horizontal="center"/>
    </xf>
    <xf numFmtId="173" fontId="61" fillId="35" borderId="32" xfId="0" applyNumberFormat="1" applyFont="1" applyFill="1" applyBorder="1" applyAlignment="1">
      <alignment horizontal="center" wrapText="1"/>
    </xf>
    <xf numFmtId="173" fontId="61" fillId="35" borderId="23" xfId="0" applyNumberFormat="1" applyFont="1" applyFill="1" applyBorder="1" applyAlignment="1">
      <alignment horizontal="center" wrapText="1"/>
    </xf>
    <xf numFmtId="0" fontId="41" fillId="35" borderId="30" xfId="0" applyFont="1" applyFill="1" applyBorder="1" applyAlignment="1">
      <alignment horizontal="center" wrapText="1" shrinkToFit="1"/>
    </xf>
    <xf numFmtId="0" fontId="41" fillId="35" borderId="31" xfId="0" applyFont="1" applyFill="1" applyBorder="1" applyAlignment="1">
      <alignment horizontal="center" wrapText="1" shrinkToFit="1"/>
    </xf>
    <xf numFmtId="0" fontId="41" fillId="35" borderId="31" xfId="0" applyFont="1" applyFill="1" applyBorder="1" applyAlignment="1">
      <alignment horizontal="center" wrapText="1"/>
    </xf>
    <xf numFmtId="0" fontId="41" fillId="35" borderId="22" xfId="0" applyFont="1" applyFill="1" applyBorder="1" applyAlignment="1">
      <alignment horizontal="center" wrapText="1"/>
    </xf>
    <xf numFmtId="0" fontId="41" fillId="35" borderId="31" xfId="0" applyFont="1" applyFill="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7"/>
  <sheetViews>
    <sheetView showGridLines="0" zoomScale="70" zoomScaleNormal="70" zoomScalePageLayoutView="0" workbookViewId="0" topLeftCell="A35">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1" t="str">
        <f>B2&amp;" BoQ"</f>
        <v>Percentage BoQ</v>
      </c>
      <c r="B1" s="81"/>
      <c r="C1" s="81"/>
      <c r="D1" s="81"/>
      <c r="E1" s="81"/>
      <c r="F1" s="81"/>
      <c r="G1" s="81"/>
      <c r="H1" s="81"/>
      <c r="I1" s="81"/>
      <c r="J1" s="81"/>
      <c r="K1" s="81"/>
      <c r="L1" s="81"/>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2" t="s">
        <v>69</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10"/>
      <c r="IF4" s="10"/>
      <c r="IG4" s="10"/>
      <c r="IH4" s="10"/>
      <c r="II4" s="10"/>
    </row>
    <row r="5" spans="1:243" s="9" customFormat="1" ht="36" customHeight="1">
      <c r="A5" s="82" t="s">
        <v>129</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10"/>
      <c r="IF5" s="10"/>
      <c r="IG5" s="10"/>
      <c r="IH5" s="10"/>
      <c r="II5" s="10"/>
    </row>
    <row r="6" spans="1:243" s="9" customFormat="1" ht="27" customHeight="1">
      <c r="A6" s="82" t="s">
        <v>130</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10"/>
      <c r="IF6" s="10"/>
      <c r="IG6" s="10"/>
      <c r="IH6" s="10"/>
      <c r="II6" s="10"/>
    </row>
    <row r="7" spans="1:243" s="9" customFormat="1" ht="13.5"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10"/>
      <c r="IF7" s="10"/>
      <c r="IG7" s="10"/>
      <c r="IH7" s="10"/>
      <c r="II7" s="10"/>
    </row>
    <row r="8" spans="1:243" s="12" customFormat="1" ht="54.75">
      <c r="A8" s="11" t="s">
        <v>66</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13"/>
      <c r="IF8" s="13"/>
      <c r="IG8" s="13"/>
      <c r="IH8" s="13"/>
      <c r="II8" s="13"/>
    </row>
    <row r="9" spans="1:243" s="14" customFormat="1" ht="13.5">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74</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76</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76</v>
      </c>
      <c r="IC13" s="38" t="s">
        <v>34</v>
      </c>
      <c r="IE13" s="39"/>
      <c r="IF13" s="39" t="s">
        <v>35</v>
      </c>
      <c r="IG13" s="39" t="s">
        <v>36</v>
      </c>
      <c r="IH13" s="39">
        <v>10</v>
      </c>
      <c r="II13" s="39" t="s">
        <v>37</v>
      </c>
    </row>
    <row r="14" spans="1:243" s="38" customFormat="1" ht="72" customHeight="1">
      <c r="A14" s="22">
        <v>1</v>
      </c>
      <c r="B14" s="87" t="s">
        <v>102</v>
      </c>
      <c r="C14" s="24" t="s">
        <v>38</v>
      </c>
      <c r="D14" s="78">
        <v>250</v>
      </c>
      <c r="E14" s="99" t="s">
        <v>123</v>
      </c>
      <c r="F14" s="78">
        <v>24.35</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6087.5</v>
      </c>
      <c r="BB14" s="48">
        <f aca="true" t="shared" si="2" ref="BB14:BB24">BA14+SUM(N14:AZ14)</f>
        <v>6087.5</v>
      </c>
      <c r="BC14" s="37" t="str">
        <f aca="true" t="shared" si="3" ref="BC14:BC24">SpellNumber(L14,BB14)</f>
        <v>INR  Six Thousand  &amp;Eighty Seven  and Paise Fifty Only</v>
      </c>
      <c r="IA14" s="38">
        <v>1</v>
      </c>
      <c r="IB14" s="77" t="s">
        <v>81</v>
      </c>
      <c r="IC14" s="38" t="s">
        <v>38</v>
      </c>
      <c r="ID14" s="38">
        <v>1446</v>
      </c>
      <c r="IE14" s="39" t="s">
        <v>77</v>
      </c>
      <c r="IF14" s="39" t="s">
        <v>42</v>
      </c>
      <c r="IG14" s="39" t="s">
        <v>36</v>
      </c>
      <c r="IH14" s="39">
        <v>123.223</v>
      </c>
      <c r="II14" s="39" t="s">
        <v>39</v>
      </c>
    </row>
    <row r="15" spans="1:243" s="38" customFormat="1" ht="38.25" customHeight="1">
      <c r="A15" s="22">
        <v>2</v>
      </c>
      <c r="B15" s="88" t="s">
        <v>103</v>
      </c>
      <c r="C15" s="24" t="s">
        <v>43</v>
      </c>
      <c r="D15" s="78">
        <v>4</v>
      </c>
      <c r="E15" s="99" t="s">
        <v>77</v>
      </c>
      <c r="F15" s="78">
        <v>252.3</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1009.2</v>
      </c>
      <c r="BB15" s="48">
        <f t="shared" si="2"/>
        <v>1009.2</v>
      </c>
      <c r="BC15" s="37" t="str">
        <f t="shared" si="3"/>
        <v>INR  One Thousand  &amp;Nine  and Paise Twenty Only</v>
      </c>
      <c r="IA15" s="38">
        <v>2</v>
      </c>
      <c r="IB15" s="77" t="s">
        <v>82</v>
      </c>
      <c r="IC15" s="38" t="s">
        <v>43</v>
      </c>
      <c r="ID15" s="38">
        <v>482</v>
      </c>
      <c r="IE15" s="39" t="s">
        <v>77</v>
      </c>
      <c r="IF15" s="39" t="s">
        <v>44</v>
      </c>
      <c r="IG15" s="39" t="s">
        <v>45</v>
      </c>
      <c r="IH15" s="39">
        <v>213</v>
      </c>
      <c r="II15" s="39" t="s">
        <v>39</v>
      </c>
    </row>
    <row r="16" spans="1:243" s="38" customFormat="1" ht="33" customHeight="1">
      <c r="A16" s="22">
        <v>3</v>
      </c>
      <c r="B16" s="89" t="s">
        <v>104</v>
      </c>
      <c r="C16" s="24" t="s">
        <v>46</v>
      </c>
      <c r="D16" s="78">
        <v>40</v>
      </c>
      <c r="E16" s="99" t="s">
        <v>77</v>
      </c>
      <c r="F16" s="78">
        <v>2517.7</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100708</v>
      </c>
      <c r="BB16" s="48">
        <f t="shared" si="2"/>
        <v>100708</v>
      </c>
      <c r="BC16" s="37" t="str">
        <f t="shared" si="3"/>
        <v>INR  One Lakh Seven Hundred &amp; Eight  Only</v>
      </c>
      <c r="IA16" s="38">
        <v>3</v>
      </c>
      <c r="IB16" s="77" t="s">
        <v>83</v>
      </c>
      <c r="IC16" s="38" t="s">
        <v>46</v>
      </c>
      <c r="ID16" s="38">
        <v>241</v>
      </c>
      <c r="IE16" s="39" t="s">
        <v>77</v>
      </c>
      <c r="IF16" s="39" t="s">
        <v>35</v>
      </c>
      <c r="IG16" s="39" t="s">
        <v>47</v>
      </c>
      <c r="IH16" s="39">
        <v>10</v>
      </c>
      <c r="II16" s="39" t="s">
        <v>39</v>
      </c>
    </row>
    <row r="17" spans="1:243" s="38" customFormat="1" ht="40.5" customHeight="1">
      <c r="A17" s="22">
        <v>4</v>
      </c>
      <c r="B17" s="90" t="s">
        <v>105</v>
      </c>
      <c r="C17" s="24" t="s">
        <v>48</v>
      </c>
      <c r="D17" s="78">
        <v>251</v>
      </c>
      <c r="E17" s="99" t="s">
        <v>123</v>
      </c>
      <c r="F17" s="78">
        <v>953</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239203</v>
      </c>
      <c r="BB17" s="48">
        <f t="shared" si="2"/>
        <v>239203</v>
      </c>
      <c r="BC17" s="37" t="str">
        <f t="shared" si="3"/>
        <v>INR  Two Lakh Thirty Nine Thousand Two Hundred &amp; Three  Only</v>
      </c>
      <c r="IA17" s="38">
        <v>4</v>
      </c>
      <c r="IB17" s="77" t="s">
        <v>84</v>
      </c>
      <c r="IC17" s="38" t="s">
        <v>48</v>
      </c>
      <c r="ID17" s="38">
        <v>241</v>
      </c>
      <c r="IE17" s="39" t="s">
        <v>77</v>
      </c>
      <c r="IF17" s="39" t="s">
        <v>49</v>
      </c>
      <c r="IG17" s="39" t="s">
        <v>50</v>
      </c>
      <c r="IH17" s="39">
        <v>10</v>
      </c>
      <c r="II17" s="39" t="s">
        <v>39</v>
      </c>
    </row>
    <row r="18" spans="1:243" s="38" customFormat="1" ht="30" customHeight="1">
      <c r="A18" s="22">
        <v>5</v>
      </c>
      <c r="B18" s="91" t="s">
        <v>106</v>
      </c>
      <c r="C18" s="24" t="s">
        <v>51</v>
      </c>
      <c r="D18" s="78">
        <v>13</v>
      </c>
      <c r="E18" s="100" t="s">
        <v>77</v>
      </c>
      <c r="F18" s="78">
        <v>1737.45</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22586.85</v>
      </c>
      <c r="BB18" s="48">
        <f t="shared" si="2"/>
        <v>22586.85</v>
      </c>
      <c r="BC18" s="37" t="str">
        <f t="shared" si="3"/>
        <v>INR  Twenty Two Thousand Five Hundred &amp; Eighty Six  and Paise Eighty Five Only</v>
      </c>
      <c r="IA18" s="38">
        <v>5</v>
      </c>
      <c r="IB18" s="77" t="s">
        <v>85</v>
      </c>
      <c r="IC18" s="38" t="s">
        <v>51</v>
      </c>
      <c r="ID18" s="38">
        <v>4819</v>
      </c>
      <c r="IE18" s="39" t="s">
        <v>68</v>
      </c>
      <c r="IF18" s="39" t="s">
        <v>42</v>
      </c>
      <c r="IG18" s="39" t="s">
        <v>36</v>
      </c>
      <c r="IH18" s="39">
        <v>123.223</v>
      </c>
      <c r="II18" s="39" t="s">
        <v>39</v>
      </c>
    </row>
    <row r="19" spans="1:243" s="38" customFormat="1" ht="30.75" customHeight="1">
      <c r="A19" s="22">
        <v>6</v>
      </c>
      <c r="B19" s="92" t="s">
        <v>107</v>
      </c>
      <c r="C19" s="24" t="s">
        <v>52</v>
      </c>
      <c r="D19" s="78">
        <v>13</v>
      </c>
      <c r="E19" s="100" t="s">
        <v>77</v>
      </c>
      <c r="F19" s="78">
        <v>1469.9</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19108.7</v>
      </c>
      <c r="BB19" s="48">
        <f t="shared" si="2"/>
        <v>19108.7</v>
      </c>
      <c r="BC19" s="37" t="str">
        <f t="shared" si="3"/>
        <v>INR  Nineteen Thousand One Hundred &amp; Eight  and Paise Seventy Only</v>
      </c>
      <c r="IA19" s="38">
        <v>6</v>
      </c>
      <c r="IB19" s="77" t="s">
        <v>86</v>
      </c>
      <c r="IC19" s="38" t="s">
        <v>52</v>
      </c>
      <c r="ID19" s="38">
        <v>482</v>
      </c>
      <c r="IE19" s="39" t="s">
        <v>77</v>
      </c>
      <c r="IF19" s="39" t="s">
        <v>44</v>
      </c>
      <c r="IG19" s="39" t="s">
        <v>45</v>
      </c>
      <c r="IH19" s="39">
        <v>213</v>
      </c>
      <c r="II19" s="39" t="s">
        <v>39</v>
      </c>
    </row>
    <row r="20" spans="1:243" s="38" customFormat="1" ht="60" customHeight="1">
      <c r="A20" s="22">
        <v>7</v>
      </c>
      <c r="B20" s="92" t="s">
        <v>108</v>
      </c>
      <c r="C20" s="24" t="s">
        <v>53</v>
      </c>
      <c r="D20" s="78">
        <v>32</v>
      </c>
      <c r="E20" s="100" t="s">
        <v>77</v>
      </c>
      <c r="F20" s="78">
        <v>7590.45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242894.4</v>
      </c>
      <c r="BB20" s="48">
        <f t="shared" si="2"/>
        <v>242894.4</v>
      </c>
      <c r="BC20" s="37" t="str">
        <f t="shared" si="3"/>
        <v>INR  Two Lakh Forty Two Thousand Eight Hundred &amp; Ninety Four  and Paise Forty Only</v>
      </c>
      <c r="IA20" s="38">
        <v>7</v>
      </c>
      <c r="IB20" s="77" t="s">
        <v>87</v>
      </c>
      <c r="IC20" s="38" t="s">
        <v>53</v>
      </c>
      <c r="ID20" s="38">
        <v>4819</v>
      </c>
      <c r="IE20" s="39" t="s">
        <v>68</v>
      </c>
      <c r="IF20" s="39" t="s">
        <v>35</v>
      </c>
      <c r="IG20" s="39" t="s">
        <v>47</v>
      </c>
      <c r="IH20" s="39">
        <v>10</v>
      </c>
      <c r="II20" s="39" t="s">
        <v>39</v>
      </c>
    </row>
    <row r="21" spans="1:243" s="38" customFormat="1" ht="57" customHeight="1">
      <c r="A21" s="22">
        <v>8</v>
      </c>
      <c r="B21" s="92" t="s">
        <v>109</v>
      </c>
      <c r="C21" s="24" t="s">
        <v>54</v>
      </c>
      <c r="D21" s="78">
        <v>163</v>
      </c>
      <c r="E21" s="100" t="s">
        <v>68</v>
      </c>
      <c r="F21" s="78">
        <v>263.55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42958.65</v>
      </c>
      <c r="BB21" s="48">
        <f t="shared" si="2"/>
        <v>42958.65</v>
      </c>
      <c r="BC21" s="37" t="str">
        <f t="shared" si="3"/>
        <v>INR  Forty Two Thousand Nine Hundred &amp; Fifty Eight  and Paise Sixty Five Only</v>
      </c>
      <c r="IA21" s="38">
        <v>8</v>
      </c>
      <c r="IB21" s="38" t="s">
        <v>88</v>
      </c>
      <c r="IC21" s="38" t="s">
        <v>54</v>
      </c>
      <c r="ID21" s="38">
        <v>100</v>
      </c>
      <c r="IE21" s="39" t="s">
        <v>39</v>
      </c>
      <c r="IF21" s="39" t="s">
        <v>49</v>
      </c>
      <c r="IG21" s="39" t="s">
        <v>50</v>
      </c>
      <c r="IH21" s="39">
        <v>10</v>
      </c>
      <c r="II21" s="39" t="s">
        <v>39</v>
      </c>
    </row>
    <row r="22" spans="1:243" s="38" customFormat="1" ht="51" customHeight="1">
      <c r="A22" s="22">
        <v>9</v>
      </c>
      <c r="B22" s="92" t="s">
        <v>110</v>
      </c>
      <c r="C22" s="24" t="s">
        <v>55</v>
      </c>
      <c r="D22" s="78">
        <v>177</v>
      </c>
      <c r="E22" s="100" t="s">
        <v>68</v>
      </c>
      <c r="F22" s="78">
        <v>303.9</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53790.3</v>
      </c>
      <c r="BB22" s="48">
        <f t="shared" si="2"/>
        <v>53790.3</v>
      </c>
      <c r="BC22" s="37" t="str">
        <f t="shared" si="3"/>
        <v>INR  Fifty Three Thousand Seven Hundred &amp; Ninety  and Paise Thirty Only</v>
      </c>
      <c r="IA22" s="38">
        <v>9</v>
      </c>
      <c r="IB22" s="77" t="s">
        <v>89</v>
      </c>
      <c r="IC22" s="38" t="s">
        <v>55</v>
      </c>
      <c r="ID22" s="38">
        <v>100</v>
      </c>
      <c r="IE22" s="39" t="s">
        <v>39</v>
      </c>
      <c r="IF22" s="39" t="s">
        <v>42</v>
      </c>
      <c r="IG22" s="39" t="s">
        <v>36</v>
      </c>
      <c r="IH22" s="39">
        <v>123.223</v>
      </c>
      <c r="II22" s="39" t="s">
        <v>39</v>
      </c>
    </row>
    <row r="23" spans="1:243" s="38" customFormat="1" ht="49.5" customHeight="1">
      <c r="A23" s="22">
        <v>10</v>
      </c>
      <c r="B23" s="92" t="s">
        <v>111</v>
      </c>
      <c r="C23" s="24" t="s">
        <v>56</v>
      </c>
      <c r="D23" s="78">
        <v>265</v>
      </c>
      <c r="E23" s="101" t="s">
        <v>68</v>
      </c>
      <c r="F23" s="78">
        <v>164.7</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43645.5</v>
      </c>
      <c r="BB23" s="48">
        <f t="shared" si="2"/>
        <v>43645.5</v>
      </c>
      <c r="BC23" s="37" t="str">
        <f t="shared" si="3"/>
        <v>INR  Forty Three Thousand Six Hundred &amp; Forty Five  and Paise Fifty Only</v>
      </c>
      <c r="IA23" s="38">
        <v>10</v>
      </c>
      <c r="IB23" s="77" t="s">
        <v>90</v>
      </c>
      <c r="IC23" s="38" t="s">
        <v>56</v>
      </c>
      <c r="ID23" s="38">
        <v>100</v>
      </c>
      <c r="IE23" s="39" t="s">
        <v>39</v>
      </c>
      <c r="IF23" s="39" t="s">
        <v>44</v>
      </c>
      <c r="IG23" s="39" t="s">
        <v>45</v>
      </c>
      <c r="IH23" s="39">
        <v>213</v>
      </c>
      <c r="II23" s="39" t="s">
        <v>39</v>
      </c>
    </row>
    <row r="24" spans="1:243" s="38" customFormat="1" ht="48" customHeight="1">
      <c r="A24" s="22">
        <v>11</v>
      </c>
      <c r="B24" s="93" t="s">
        <v>112</v>
      </c>
      <c r="C24" s="24" t="s">
        <v>57</v>
      </c>
      <c r="D24" s="78">
        <v>10</v>
      </c>
      <c r="E24" s="99" t="s">
        <v>77</v>
      </c>
      <c r="F24" s="78">
        <v>9763.8</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97638</v>
      </c>
      <c r="BB24" s="48">
        <f t="shared" si="2"/>
        <v>97638</v>
      </c>
      <c r="BC24" s="37" t="str">
        <f t="shared" si="3"/>
        <v>INR  Ninety Seven Thousand Six Hundred &amp; Thirty Eight  Only</v>
      </c>
      <c r="IA24" s="38">
        <v>11</v>
      </c>
      <c r="IB24" s="77" t="s">
        <v>91</v>
      </c>
      <c r="IC24" s="38" t="s">
        <v>57</v>
      </c>
      <c r="ID24" s="38">
        <v>100</v>
      </c>
      <c r="IE24" s="39" t="s">
        <v>39</v>
      </c>
      <c r="IF24" s="39" t="s">
        <v>35</v>
      </c>
      <c r="IG24" s="39" t="s">
        <v>47</v>
      </c>
      <c r="IH24" s="39">
        <v>10</v>
      </c>
      <c r="II24" s="39" t="s">
        <v>39</v>
      </c>
    </row>
    <row r="25" spans="1:243" s="38" customFormat="1" ht="48.75" customHeight="1">
      <c r="A25" s="22">
        <v>12</v>
      </c>
      <c r="B25" s="92" t="s">
        <v>113</v>
      </c>
      <c r="C25" s="24" t="s">
        <v>75</v>
      </c>
      <c r="D25" s="78">
        <v>94</v>
      </c>
      <c r="E25" s="100" t="s">
        <v>124</v>
      </c>
      <c r="F25" s="78">
        <v>83.5</v>
      </c>
      <c r="G25" s="41"/>
      <c r="H25" s="41"/>
      <c r="I25" s="40" t="s">
        <v>40</v>
      </c>
      <c r="J25" s="43">
        <f aca="true" t="shared" si="4" ref="J25:J34">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4">total_amount_ba($B$2,$D$2,D25,F25,J25,K25,M25)</f>
        <v>7849</v>
      </c>
      <c r="BB25" s="48">
        <f aca="true" t="shared" si="6" ref="BB25:BB34">BA25+SUM(N25:AZ25)</f>
        <v>7849</v>
      </c>
      <c r="BC25" s="37" t="str">
        <f aca="true" t="shared" si="7" ref="BC25:BC34">SpellNumber(L25,BB25)</f>
        <v>INR  Seven Thousand Eight Hundred &amp; Forty Nine  Only</v>
      </c>
      <c r="IA25" s="38">
        <v>12</v>
      </c>
      <c r="IB25" s="77" t="s">
        <v>92</v>
      </c>
      <c r="IC25" s="38" t="s">
        <v>75</v>
      </c>
      <c r="ID25" s="38">
        <v>75</v>
      </c>
      <c r="IE25" s="39" t="s">
        <v>39</v>
      </c>
      <c r="IF25" s="39" t="s">
        <v>42</v>
      </c>
      <c r="IG25" s="39" t="s">
        <v>36</v>
      </c>
      <c r="IH25" s="39">
        <v>123.223</v>
      </c>
      <c r="II25" s="39" t="s">
        <v>39</v>
      </c>
    </row>
    <row r="26" spans="1:243" s="38" customFormat="1" ht="48" customHeight="1">
      <c r="A26" s="22">
        <v>13</v>
      </c>
      <c r="B26" s="89" t="s">
        <v>114</v>
      </c>
      <c r="C26" s="24" t="s">
        <v>58</v>
      </c>
      <c r="D26" s="78">
        <v>499</v>
      </c>
      <c r="E26" s="99" t="s">
        <v>123</v>
      </c>
      <c r="F26" s="78">
        <v>177.15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88397.85</v>
      </c>
      <c r="BB26" s="48">
        <f t="shared" si="6"/>
        <v>88397.85</v>
      </c>
      <c r="BC26" s="37" t="str">
        <f t="shared" si="7"/>
        <v>INR  Eighty Eight Thousand Three Hundred &amp; Ninety Seven  and Paise Eighty Five Only</v>
      </c>
      <c r="IA26" s="38">
        <v>13</v>
      </c>
      <c r="IB26" s="77" t="s">
        <v>93</v>
      </c>
      <c r="IC26" s="38" t="s">
        <v>58</v>
      </c>
      <c r="ID26" s="38">
        <v>75</v>
      </c>
      <c r="IE26" s="39" t="s">
        <v>39</v>
      </c>
      <c r="IF26" s="39" t="s">
        <v>44</v>
      </c>
      <c r="IG26" s="39" t="s">
        <v>45</v>
      </c>
      <c r="IH26" s="39">
        <v>213</v>
      </c>
      <c r="II26" s="39" t="s">
        <v>39</v>
      </c>
    </row>
    <row r="27" spans="1:243" s="38" customFormat="1" ht="42.75" customHeight="1">
      <c r="A27" s="22">
        <v>14</v>
      </c>
      <c r="B27" s="94" t="s">
        <v>115</v>
      </c>
      <c r="C27" s="24" t="s">
        <v>59</v>
      </c>
      <c r="D27" s="78">
        <v>21</v>
      </c>
      <c r="E27" s="100" t="s">
        <v>77</v>
      </c>
      <c r="F27" s="78">
        <v>138.85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2915.85</v>
      </c>
      <c r="BB27" s="48">
        <f t="shared" si="6"/>
        <v>2915.85</v>
      </c>
      <c r="BC27" s="37" t="str">
        <f t="shared" si="7"/>
        <v>INR  Two Thousand Nine Hundred &amp; Fifteen  and Paise Eighty Five Only</v>
      </c>
      <c r="IA27" s="38">
        <v>14</v>
      </c>
      <c r="IB27" s="77" t="s">
        <v>94</v>
      </c>
      <c r="IC27" s="38" t="s">
        <v>59</v>
      </c>
      <c r="ID27" s="38">
        <v>100</v>
      </c>
      <c r="IE27" s="39" t="s">
        <v>39</v>
      </c>
      <c r="IF27" s="39" t="s">
        <v>35</v>
      </c>
      <c r="IG27" s="39" t="s">
        <v>47</v>
      </c>
      <c r="IH27" s="39">
        <v>10</v>
      </c>
      <c r="II27" s="39" t="s">
        <v>39</v>
      </c>
    </row>
    <row r="28" spans="1:243" s="38" customFormat="1" ht="39" customHeight="1">
      <c r="A28" s="22">
        <v>15</v>
      </c>
      <c r="B28" s="95" t="s">
        <v>116</v>
      </c>
      <c r="C28" s="24" t="s">
        <v>60</v>
      </c>
      <c r="D28" s="78">
        <v>3</v>
      </c>
      <c r="E28" s="102" t="s">
        <v>125</v>
      </c>
      <c r="F28" s="78">
        <v>5789.6</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17368.8</v>
      </c>
      <c r="BB28" s="48">
        <f t="shared" si="6"/>
        <v>17368.8</v>
      </c>
      <c r="BC28" s="37" t="str">
        <f t="shared" si="7"/>
        <v>INR  Seventeen Thousand Three Hundred &amp; Sixty Eight  and Paise Eighty Only</v>
      </c>
      <c r="IA28" s="38">
        <v>15</v>
      </c>
      <c r="IB28" s="77" t="s">
        <v>95</v>
      </c>
      <c r="IC28" s="38" t="s">
        <v>60</v>
      </c>
      <c r="ID28" s="38">
        <v>100</v>
      </c>
      <c r="IE28" s="39" t="s">
        <v>39</v>
      </c>
      <c r="IF28" s="39" t="s">
        <v>49</v>
      </c>
      <c r="IG28" s="39" t="s">
        <v>50</v>
      </c>
      <c r="IH28" s="39">
        <v>10</v>
      </c>
      <c r="II28" s="39" t="s">
        <v>39</v>
      </c>
    </row>
    <row r="29" spans="1:243" s="38" customFormat="1" ht="47.25" customHeight="1">
      <c r="A29" s="22">
        <v>16</v>
      </c>
      <c r="B29" s="96" t="s">
        <v>117</v>
      </c>
      <c r="C29" s="24" t="s">
        <v>61</v>
      </c>
      <c r="D29" s="78">
        <v>12</v>
      </c>
      <c r="E29" s="103" t="s">
        <v>125</v>
      </c>
      <c r="F29" s="78">
        <v>6157.45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73889.4</v>
      </c>
      <c r="BB29" s="48">
        <f t="shared" si="6"/>
        <v>73889.4</v>
      </c>
      <c r="BC29" s="37" t="str">
        <f t="shared" si="7"/>
        <v>INR  Seventy Three Thousand Eight Hundred &amp; Eighty Nine  and Paise Forty Only</v>
      </c>
      <c r="IA29" s="38">
        <v>16</v>
      </c>
      <c r="IB29" s="77" t="s">
        <v>96</v>
      </c>
      <c r="IC29" s="38" t="s">
        <v>61</v>
      </c>
      <c r="ID29" s="38">
        <v>100</v>
      </c>
      <c r="IE29" s="39" t="s">
        <v>39</v>
      </c>
      <c r="IF29" s="39" t="s">
        <v>44</v>
      </c>
      <c r="IG29" s="39" t="s">
        <v>63</v>
      </c>
      <c r="IH29" s="39">
        <v>10</v>
      </c>
      <c r="II29" s="39" t="s">
        <v>39</v>
      </c>
    </row>
    <row r="30" spans="1:243" s="38" customFormat="1" ht="47.25" customHeight="1">
      <c r="A30" s="22">
        <v>17</v>
      </c>
      <c r="B30" s="96" t="s">
        <v>118</v>
      </c>
      <c r="C30" s="24" t="s">
        <v>62</v>
      </c>
      <c r="D30" s="78">
        <v>1</v>
      </c>
      <c r="E30" s="103" t="s">
        <v>126</v>
      </c>
      <c r="F30" s="78">
        <v>7718.25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7718.25</v>
      </c>
      <c r="BB30" s="48">
        <f t="shared" si="6"/>
        <v>7718.25</v>
      </c>
      <c r="BC30" s="37" t="str">
        <f t="shared" si="7"/>
        <v>INR  Seven Thousand Seven Hundred &amp; Eighteen  and Paise Twenty Five Only</v>
      </c>
      <c r="IA30" s="38">
        <v>17</v>
      </c>
      <c r="IB30" s="77" t="s">
        <v>97</v>
      </c>
      <c r="IC30" s="38" t="s">
        <v>62</v>
      </c>
      <c r="ID30" s="38">
        <v>100</v>
      </c>
      <c r="IE30" s="39" t="s">
        <v>39</v>
      </c>
      <c r="IF30" s="39" t="s">
        <v>44</v>
      </c>
      <c r="IG30" s="39" t="s">
        <v>63</v>
      </c>
      <c r="IH30" s="39">
        <v>10</v>
      </c>
      <c r="II30" s="39" t="s">
        <v>39</v>
      </c>
    </row>
    <row r="31" spans="1:243" s="38" customFormat="1" ht="33.75" customHeight="1">
      <c r="A31" s="22">
        <v>18</v>
      </c>
      <c r="B31" s="97" t="s">
        <v>119</v>
      </c>
      <c r="C31" s="24" t="s">
        <v>70</v>
      </c>
      <c r="D31" s="78">
        <v>108</v>
      </c>
      <c r="E31" s="104" t="s">
        <v>127</v>
      </c>
      <c r="F31" s="78">
        <v>565.25</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61047</v>
      </c>
      <c r="BB31" s="48">
        <f t="shared" si="6"/>
        <v>61047</v>
      </c>
      <c r="BC31" s="37" t="str">
        <f t="shared" si="7"/>
        <v>INR  Sixty One Thousand  &amp;Forty Seven  Only</v>
      </c>
      <c r="IA31" s="38">
        <v>18</v>
      </c>
      <c r="IB31" s="77" t="s">
        <v>98</v>
      </c>
      <c r="IC31" s="38" t="s">
        <v>70</v>
      </c>
      <c r="ID31" s="38">
        <v>100</v>
      </c>
      <c r="IE31" s="39" t="s">
        <v>39</v>
      </c>
      <c r="IF31" s="39" t="s">
        <v>44</v>
      </c>
      <c r="IG31" s="39" t="s">
        <v>63</v>
      </c>
      <c r="IH31" s="39">
        <v>10</v>
      </c>
      <c r="II31" s="39" t="s">
        <v>39</v>
      </c>
    </row>
    <row r="32" spans="1:243" s="38" customFormat="1" ht="48" customHeight="1">
      <c r="A32" s="22">
        <v>19</v>
      </c>
      <c r="B32" s="98" t="s">
        <v>120</v>
      </c>
      <c r="C32" s="24" t="s">
        <v>71</v>
      </c>
      <c r="D32" s="78">
        <v>360</v>
      </c>
      <c r="E32" s="105" t="s">
        <v>128</v>
      </c>
      <c r="F32" s="78">
        <v>101.75</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36630</v>
      </c>
      <c r="BB32" s="48">
        <f>BA32+SUM(N32:AZ32)</f>
        <v>36630</v>
      </c>
      <c r="BC32" s="37" t="str">
        <f>SpellNumber(L32,BB32)</f>
        <v>INR  Thirty Six Thousand Six Hundred &amp; Thirty  Only</v>
      </c>
      <c r="IA32" s="38">
        <v>19</v>
      </c>
      <c r="IB32" s="77" t="s">
        <v>99</v>
      </c>
      <c r="IC32" s="38" t="s">
        <v>71</v>
      </c>
      <c r="ID32" s="38">
        <v>75</v>
      </c>
      <c r="IE32" s="39" t="s">
        <v>39</v>
      </c>
      <c r="IF32" s="39" t="s">
        <v>44</v>
      </c>
      <c r="IG32" s="39" t="s">
        <v>63</v>
      </c>
      <c r="IH32" s="39">
        <v>10</v>
      </c>
      <c r="II32" s="39" t="s">
        <v>39</v>
      </c>
    </row>
    <row r="33" spans="1:243" s="38" customFormat="1" ht="47.25" customHeight="1">
      <c r="A33" s="22">
        <v>20</v>
      </c>
      <c r="B33" s="97" t="s">
        <v>121</v>
      </c>
      <c r="C33" s="24" t="s">
        <v>72</v>
      </c>
      <c r="D33" s="78">
        <v>217</v>
      </c>
      <c r="E33" s="104" t="s">
        <v>128</v>
      </c>
      <c r="F33" s="78">
        <v>131</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28427</v>
      </c>
      <c r="BB33" s="48">
        <f t="shared" si="6"/>
        <v>28427</v>
      </c>
      <c r="BC33" s="37" t="str">
        <f t="shared" si="7"/>
        <v>INR  Twenty Eight Thousand Four Hundred &amp; Twenty Seven  Only</v>
      </c>
      <c r="IA33" s="38">
        <v>20</v>
      </c>
      <c r="IB33" s="77" t="s">
        <v>100</v>
      </c>
      <c r="IC33" s="38" t="s">
        <v>72</v>
      </c>
      <c r="ID33" s="38">
        <v>100</v>
      </c>
      <c r="IE33" s="39" t="s">
        <v>39</v>
      </c>
      <c r="IF33" s="39" t="s">
        <v>44</v>
      </c>
      <c r="IG33" s="39" t="s">
        <v>63</v>
      </c>
      <c r="IH33" s="39">
        <v>10</v>
      </c>
      <c r="II33" s="39" t="s">
        <v>39</v>
      </c>
    </row>
    <row r="34" spans="1:243" s="38" customFormat="1" ht="45.75" customHeight="1">
      <c r="A34" s="22">
        <v>21</v>
      </c>
      <c r="B34" s="97" t="s">
        <v>122</v>
      </c>
      <c r="C34" s="24" t="s">
        <v>73</v>
      </c>
      <c r="D34" s="78">
        <v>187</v>
      </c>
      <c r="E34" s="106" t="s">
        <v>68</v>
      </c>
      <c r="F34" s="78">
        <v>797.2</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149076.4</v>
      </c>
      <c r="BB34" s="48">
        <f t="shared" si="6"/>
        <v>149076.4</v>
      </c>
      <c r="BC34" s="37" t="str">
        <f t="shared" si="7"/>
        <v>INR  One Lakh Forty Nine Thousand  &amp;Seventy Six  and Paise Forty Only</v>
      </c>
      <c r="IA34" s="38">
        <v>21</v>
      </c>
      <c r="IB34" s="77" t="s">
        <v>101</v>
      </c>
      <c r="IC34" s="38" t="s">
        <v>73</v>
      </c>
      <c r="ID34" s="38">
        <v>100</v>
      </c>
      <c r="IE34" s="39" t="s">
        <v>39</v>
      </c>
      <c r="IF34" s="39" t="s">
        <v>44</v>
      </c>
      <c r="IG34" s="39" t="s">
        <v>63</v>
      </c>
      <c r="IH34" s="39">
        <v>10</v>
      </c>
      <c r="II34" s="39" t="s">
        <v>39</v>
      </c>
    </row>
    <row r="35" spans="1:243" s="38" customFormat="1" ht="48" customHeight="1">
      <c r="A35" s="53" t="s">
        <v>78</v>
      </c>
      <c r="B35" s="54"/>
      <c r="C35" s="55"/>
      <c r="D35" s="56"/>
      <c r="E35" s="56"/>
      <c r="F35" s="56"/>
      <c r="G35" s="56"/>
      <c r="H35" s="57"/>
      <c r="I35" s="57"/>
      <c r="J35" s="57"/>
      <c r="K35" s="57"/>
      <c r="L35" s="58"/>
      <c r="BA35" s="59">
        <f>SUM(BA13:BA34)</f>
        <v>1342949.65</v>
      </c>
      <c r="BB35" s="60">
        <f>SUM(BB13:BB34)</f>
        <v>1342949.65</v>
      </c>
      <c r="BC35" s="37" t="str">
        <f>SpellNumber($E$2,BB35)</f>
        <v>INR  Thirteen Lakh Forty Two Thousand Nine Hundred &amp; Forty Nine  and Paise Sixty Five Only</v>
      </c>
      <c r="IE35" s="39">
        <v>4</v>
      </c>
      <c r="IF35" s="39" t="s">
        <v>44</v>
      </c>
      <c r="IG35" s="39" t="s">
        <v>63</v>
      </c>
      <c r="IH35" s="39">
        <v>10</v>
      </c>
      <c r="II35" s="39" t="s">
        <v>39</v>
      </c>
    </row>
    <row r="36" spans="1:243" s="69" customFormat="1" ht="18">
      <c r="A36" s="54" t="s">
        <v>79</v>
      </c>
      <c r="B36" s="61"/>
      <c r="C36" s="62"/>
      <c r="D36" s="63"/>
      <c r="E36" s="75" t="s">
        <v>65</v>
      </c>
      <c r="F36" s="76"/>
      <c r="G36" s="64"/>
      <c r="H36" s="65"/>
      <c r="I36" s="65"/>
      <c r="J36" s="65"/>
      <c r="K36" s="66"/>
      <c r="L36" s="67"/>
      <c r="M36" s="68"/>
      <c r="O36" s="38"/>
      <c r="P36" s="38"/>
      <c r="Q36" s="38"/>
      <c r="R36" s="38"/>
      <c r="S36" s="38"/>
      <c r="BA36" s="70">
        <f>IF(ISBLANK(F36),0,IF(E36="Excess (+)",ROUND(BA35+(BA35*F36),2),IF(E36="Less (-)",ROUND(BA35+(BA35*F36*(-1)),2),IF(E36="At Par",BA35,0))))</f>
        <v>0</v>
      </c>
      <c r="BB36" s="71">
        <f>ROUND(BA36,0)</f>
        <v>0</v>
      </c>
      <c r="BC36" s="37" t="str">
        <f>SpellNumber($E$2,BB36)</f>
        <v>INR Zero Only</v>
      </c>
      <c r="IE36" s="72"/>
      <c r="IF36" s="72"/>
      <c r="IG36" s="72"/>
      <c r="IH36" s="72"/>
      <c r="II36" s="72"/>
    </row>
    <row r="37" spans="1:243" s="69" customFormat="1" ht="18">
      <c r="A37" s="53" t="s">
        <v>80</v>
      </c>
      <c r="B37" s="53"/>
      <c r="C37" s="80" t="str">
        <f>SpellNumber($E$2,BB36)</f>
        <v>INR Zero Only</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IE37" s="72"/>
      <c r="IF37" s="72"/>
      <c r="IG37" s="72"/>
      <c r="IH37" s="72"/>
      <c r="II37" s="72"/>
    </row>
    <row r="38" ht="15"/>
    <row r="39" ht="15"/>
    <row r="40" ht="15"/>
    <row r="41" ht="15"/>
    <row r="42" ht="15"/>
    <row r="43" ht="15"/>
    <row r="44" ht="15"/>
  </sheetData>
  <sheetProtection/>
  <mergeCells count="8">
    <mergeCell ref="A9:BC9"/>
    <mergeCell ref="C37:BC37"/>
    <mergeCell ref="A1:L1"/>
    <mergeCell ref="A4:BC4"/>
    <mergeCell ref="A5:BC5"/>
    <mergeCell ref="A6:BC6"/>
    <mergeCell ref="A7:BC7"/>
    <mergeCell ref="B8:BC8"/>
  </mergeCells>
  <dataValidations count="21">
    <dataValidation type="list" allowBlank="1" showErrorMessage="1" sqref="E3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decimal" allowBlank="1" showInputMessage="1" showErrorMessage="1" promptTitle="Rate Entry" prompt="Please enter the Rate in Rupees for this item. " errorTitle="Invaid Entry" error="Only Numeric Values are allowed. " sqref="H28:H34">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3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3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6">
      <formula1>IF(E36="Select",-1,IF(E36="At Par",0,0))</formula1>
      <formula2>IF(E36="Select",-1,IF(E36="At Par",0,0.99))</formula2>
    </dataValidation>
    <dataValidation type="list" allowBlank="1" showErrorMessage="1" sqref="K13:K34">
      <formula1>"Partial Conversion,Full Conversion"</formula1>
      <formula2>0</formula2>
    </dataValidation>
    <dataValidation allowBlank="1" showInputMessage="1" showErrorMessage="1" promptTitle="Addition / Deduction" prompt="Please Choose the correct One" sqref="J13:J34">
      <formula1>0</formula1>
      <formula2>0</formula2>
    </dataValidation>
    <dataValidation type="list" showErrorMessage="1" sqref="I13:I34">
      <formula1>"Excess(+),Less(-)"</formula1>
      <formula2>0</formula2>
    </dataValidation>
    <dataValidation allowBlank="1" showInputMessage="1" showErrorMessage="1" promptTitle="Itemcode/Make" prompt="Please enter text" sqref="C13:C3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4">
      <formula1>0</formula1>
      <formula2>999999999999999</formula2>
    </dataValidation>
    <dataValidation allowBlank="1" showInputMessage="1" showErrorMessage="1" promptTitle="Units" prompt="Please enter Units in text" sqref="E13:E34">
      <formula1>0</formula1>
      <formula2>0</formula2>
    </dataValidation>
    <dataValidation type="decimal" allowBlank="1" showInputMessage="1" showErrorMessage="1" promptTitle="Quantity" prompt="Please enter the Quantity for this item. " errorTitle="Invalid Entry" error="Only Numeric Values are allowed. " sqref="D13:D34 F13:F34">
      <formula1>0</formula1>
      <formula2>999999999999999</formula2>
    </dataValidation>
    <dataValidation type="list" allowBlank="1" showInputMessage="1" showErrorMessage="1" sqref="L13:L34">
      <formula1>"INR"</formula1>
    </dataValidation>
    <dataValidation type="decimal" allowBlank="1" showErrorMessage="1" errorTitle="Invalid Entry" error="Only Numeric Values are allowed. " sqref="A13:A3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5" t="s">
        <v>64</v>
      </c>
      <c r="F6" s="85"/>
      <c r="G6" s="85"/>
      <c r="H6" s="85"/>
      <c r="I6" s="85"/>
      <c r="J6" s="85"/>
      <c r="K6" s="85"/>
    </row>
    <row r="7" spans="5:11" ht="14.25">
      <c r="E7" s="86"/>
      <c r="F7" s="86"/>
      <c r="G7" s="86"/>
      <c r="H7" s="86"/>
      <c r="I7" s="86"/>
      <c r="J7" s="86"/>
      <c r="K7" s="86"/>
    </row>
    <row r="8" spans="5:11" ht="14.25">
      <c r="E8" s="86"/>
      <c r="F8" s="86"/>
      <c r="G8" s="86"/>
      <c r="H8" s="86"/>
      <c r="I8" s="86"/>
      <c r="J8" s="86"/>
      <c r="K8" s="86"/>
    </row>
    <row r="9" spans="5:11" ht="14.25">
      <c r="E9" s="86"/>
      <c r="F9" s="86"/>
      <c r="G9" s="86"/>
      <c r="H9" s="86"/>
      <c r="I9" s="86"/>
      <c r="J9" s="86"/>
      <c r="K9" s="86"/>
    </row>
    <row r="10" spans="5:11" ht="14.25">
      <c r="E10" s="86"/>
      <c r="F10" s="86"/>
      <c r="G10" s="86"/>
      <c r="H10" s="86"/>
      <c r="I10" s="86"/>
      <c r="J10" s="86"/>
      <c r="K10" s="86"/>
    </row>
    <row r="11" spans="5:11" ht="14.25">
      <c r="E11" s="86"/>
      <c r="F11" s="86"/>
      <c r="G11" s="86"/>
      <c r="H11" s="86"/>
      <c r="I11" s="86"/>
      <c r="J11" s="86"/>
      <c r="K11" s="86"/>
    </row>
    <row r="12" spans="5:11" ht="14.25">
      <c r="E12" s="86"/>
      <c r="F12" s="86"/>
      <c r="G12" s="86"/>
      <c r="H12" s="86"/>
      <c r="I12" s="86"/>
      <c r="J12" s="86"/>
      <c r="K12" s="86"/>
    </row>
    <row r="13" spans="5:11" ht="14.25">
      <c r="E13" s="86"/>
      <c r="F13" s="86"/>
      <c r="G13" s="86"/>
      <c r="H13" s="86"/>
      <c r="I13" s="86"/>
      <c r="J13" s="86"/>
      <c r="K13" s="86"/>
    </row>
    <row r="14" spans="5:11" ht="14.25">
      <c r="E14" s="86"/>
      <c r="F14" s="86"/>
      <c r="G14" s="86"/>
      <c r="H14" s="86"/>
      <c r="I14" s="86"/>
      <c r="J14" s="86"/>
      <c r="K14" s="8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2023-05-30T07:43:34Z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