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<sst xmlns="http://schemas.openxmlformats.org/spreadsheetml/2006/main" count="283" uniqueCount="109">
  <si>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</si>
  <si>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</si>
  <si>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</si>
  <si>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</si>
  <si>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</si>
  <si>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</si>
  <si>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</si>
  <si>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</si>
  <si>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</si>
  <si>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</si>
  <si>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</si>
  <si>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</si>
  <si>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</si>
  <si>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</si>
  <si>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</si>
  <si>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</si>
  <si>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</si>
  <si>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</si>
  <si>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</si>
  <si>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</si>
  <si>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</si>
  <si>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</si>
  <si>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</si>
  <si>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</si>
  <si>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</si>
  <si>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</si>
  <si>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</si>
  <si>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</si>
  <si>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</si>
  <si>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</si>
  <si>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</si>
  <si>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</si>
  <si>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</si>
  <si>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</si>
  <si>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</si>
  <si>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</si>
  <si>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</si>
  <si>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</si>
  <si>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</si>
  <si>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</si>
  <si>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</si>
  <si>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</si>
  <si>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</si>
  <si>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</si>
  <si>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</si>
  <si>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</si>
  <si>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</si>
  <si>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</si>
  <si>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</si>
  <si>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</si>
  <si>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</si>
  <si>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</si>
  <si>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</si>
  <si>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</si>
  <si>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</si>
  <si>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</si>
  <si>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</si>
  <si>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</si>
  <si>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</si>
  <si>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</si>
  <si>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</si>
  <si>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</si>
  <si>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</si>
  <si>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</si>
  <si>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</si>
  <si>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</si>
  <si>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</si>
  <si>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</si>
  <si>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</si>
  <si>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</si>
  <si>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</si>
  <si>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</si>
  <si>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</si>
  <si>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</si>
  <si>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</si>
  <si>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</si>
  <si>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</si>
  <si>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</si>
  <si>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</si>
  <si>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</si>
  <si>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</si>
  <si>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</si>
  <si>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</si>
  <si>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</si>
  <si>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</si>
  <si>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</si>
  <si>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</si>
  <si>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</si>
  <si>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Providing and Displaying Gazania hybrid in different colour well developedwith fresh &amp; healthy foliage with full bloom in 25 cm Earthen Pot/Plastic Pot and as per direction of the officer-in-charge. (4.31)</t>
  </si>
  <si>
    <t>Providing and Displaying Kochia well developed fresh &amp; healthy 30 to 45cm ht. lush green well shaped in 25 cm Earthen Pot/Plastic Pot and as perdirection of the officer-in-charge. (4.78)</t>
  </si>
  <si>
    <r>
      <t xml:space="preserve">Dismantling old plaster or skirting raking out joints and cleaning the surface for plaster including disposal of rubbish to the  dumping ground within 50 metres lead. </t>
    </r>
    <r>
      <rPr>
        <b/>
        <sz val="12"/>
        <rFont val="Times New Roman"/>
        <family val="1"/>
      </rPr>
      <t>(15.56)</t>
    </r>
  </si>
  <si>
    <r>
      <t xml:space="preserve">12 mm cement plaster of mix : 1:6 (1 cement : 6 coarse sand)  </t>
    </r>
    <r>
      <rPr>
        <b/>
        <sz val="12"/>
        <rFont val="Times New Roman"/>
        <family val="1"/>
      </rPr>
      <t xml:space="preserve"> (13.4.2)      </t>
    </r>
    <r>
      <rPr>
        <sz val="12"/>
        <rFont val="Times New Roman"/>
        <family val="1"/>
      </rPr>
      <t xml:space="preserve">                            </t>
    </r>
  </si>
  <si>
    <r>
      <t>Repairs to plaster of thickness 12mm to 20mm in patches of area 2.5 sq. metres and under including cutting the patch in proper shape, raking out joints and preparing and plastering the surface of the walls complete including disposal of rubbish to the dumping ground within 50 metres lead With cement mortar 1:4(1cement :4 coarse sand)</t>
    </r>
    <r>
      <rPr>
        <b/>
        <sz val="12"/>
        <rFont val="Times New Roman"/>
        <family val="1"/>
      </rPr>
      <t xml:space="preserve"> (14.1.2)</t>
    </r>
  </si>
  <si>
    <r>
      <t xml:space="preserve">Removing dry or oil bound distemper, water proffing cement paint and the like by scrapping, sand papering and preparing the surface smooth including necessary repairs to scratches etc. complete    </t>
    </r>
    <r>
      <rPr>
        <b/>
        <sz val="12"/>
        <rFont val="Times New Roman"/>
        <family val="1"/>
      </rPr>
      <t xml:space="preserve">(13.91) </t>
    </r>
    <r>
      <rPr>
        <sz val="12"/>
        <rFont val="Times New Roman"/>
        <family val="1"/>
      </rPr>
      <t xml:space="preserve">   </t>
    </r>
  </si>
  <si>
    <r>
      <t xml:space="preserve">Finishing walls with Acrylic Smooth exterior paint of required shade New work (Two or more coat applied @ 1.67 ltr/10 sqm over and including priming coat of exterior primer applied @2.20kg/ 10 sqm) </t>
    </r>
    <r>
      <rPr>
        <b/>
        <sz val="12"/>
        <rFont val="Times New Roman"/>
        <family val="1"/>
      </rPr>
      <t>(13.46.1)</t>
    </r>
  </si>
  <si>
    <t>Finishing walls with Acrylic Smooth exterior paint of required shade:</t>
  </si>
  <si>
    <r>
      <rPr>
        <b/>
        <sz val="12"/>
        <rFont val="Times New Roman"/>
        <family val="1"/>
      </rPr>
      <t>(a)</t>
    </r>
    <r>
      <rPr>
        <sz val="12"/>
        <rFont val="Times New Roman"/>
        <family val="1"/>
      </rPr>
      <t xml:space="preserve"> Old work ( Two or more coats applied @ 1.67 ltr /10sqm.) on existing cement paint surface ) </t>
    </r>
    <r>
      <rPr>
        <b/>
        <sz val="12"/>
        <rFont val="Times New Roman"/>
        <family val="1"/>
      </rPr>
      <t>(13.111.1)</t>
    </r>
  </si>
  <si>
    <r>
      <rPr>
        <b/>
        <sz val="12"/>
        <rFont val="Times New Roman"/>
        <family val="1"/>
      </rPr>
      <t>(b)</t>
    </r>
    <r>
      <rPr>
        <sz val="12"/>
        <rFont val="Times New Roman"/>
        <family val="1"/>
      </rPr>
      <t xml:space="preserve"> Old work (one or more coats) applied @ 0.90 ltr /10sqm </t>
    </r>
    <r>
      <rPr>
        <b/>
        <sz val="12"/>
        <rFont val="Times New Roman"/>
        <family val="1"/>
      </rPr>
      <t>(13.111.2)</t>
    </r>
  </si>
  <si>
    <r>
      <t xml:space="preserve">Providing and applying white cement based putty of average thickness 1mm, of approved brand and manufacturer, over the plastered wall surface to prepare the surface even and smooth complete. </t>
    </r>
    <r>
      <rPr>
        <b/>
        <sz val="12"/>
        <rFont val="Times New Roman"/>
        <family val="1"/>
      </rPr>
      <t>(13.80)</t>
    </r>
  </si>
  <si>
    <r>
      <t xml:space="preserve">Distempering with oil bound washable distemper of approved brand and manufacture to give an even shade  New work (two or more coats) over and including water thinnable priming coat with cement primer  </t>
    </r>
    <r>
      <rPr>
        <b/>
        <sz val="12"/>
        <rFont val="Times New Roman"/>
        <family val="1"/>
      </rPr>
      <t xml:space="preserve">(13.41.1) </t>
    </r>
    <r>
      <rPr>
        <sz val="12"/>
        <rFont val="Times New Roman"/>
        <family val="1"/>
      </rPr>
      <t xml:space="preserve">                   </t>
    </r>
  </si>
  <si>
    <r>
      <t xml:space="preserve">Painting with synthetic enamel paint of approved brand and manufacture of required colour to give an even shade:  One or more coats on old work. </t>
    </r>
    <r>
      <rPr>
        <b/>
        <sz val="12"/>
        <rFont val="Times New Roman"/>
        <family val="1"/>
      </rPr>
      <t>(13.99.1)</t>
    </r>
    <r>
      <rPr>
        <sz val="12"/>
        <rFont val="Times New Roman"/>
        <family val="1"/>
      </rPr>
      <t xml:space="preserve">                       </t>
    </r>
  </si>
  <si>
    <t>Painting with synthetic enamel paint of approved brand and manufacture to give an even shade :   Two or more coats on new work (13.61.1)</t>
  </si>
  <si>
    <r>
      <t xml:space="preserve">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 in-charge .The elevational area of the scaffolding shall be measured for payment purpose .The payment will be made once irrespective of duration of scaffolding.Note: - This item to be used for maintenance work judicially, necessary deduction for scaffolding in the existing item to be done.
 </t>
    </r>
    <r>
      <rPr>
        <b/>
        <sz val="12"/>
        <rFont val="Times New Roman"/>
        <family val="1"/>
      </rPr>
      <t>(14.72)</t>
    </r>
  </si>
  <si>
    <r>
      <t xml:space="preserve"> Distempering with 1st quality acrylic distemper (ready mixed) having VOC content less than 50 gms/litre, of approved manufacturer, of required shade and colour complete, as per manufacturer’s specification. Two or more coats on new work </t>
    </r>
    <r>
      <rPr>
        <b/>
        <sz val="12"/>
        <rFont val="Times New Roman"/>
        <family val="1"/>
      </rPr>
      <t>(13.42.1)</t>
    </r>
  </si>
  <si>
    <r>
      <t xml:space="preserve">Painting with aluminium paint of approved brand and manufacture to
give an even shade: One or more coats on old work </t>
    </r>
    <r>
      <rPr>
        <b/>
        <sz val="12"/>
        <rFont val="Times New Roman"/>
        <family val="1"/>
      </rPr>
      <t xml:space="preserve">(13.100.1) </t>
    </r>
  </si>
  <si>
    <t xml:space="preserve">sqm </t>
  </si>
  <si>
    <t>Sqm</t>
  </si>
  <si>
    <t>Name of Work:  Repair to patch plaster and painting of exterior wall and corridor and lecture hall no G-1,G-2,G-3,F-1,F-2 and C-1,C-2 of department of Civil Engineering, IIT BHU</t>
  </si>
  <si>
    <t>Contract No:   IIT(BHU)/IWD/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</si>
</sst>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0.00;[Red]#,##0.00"/>
    <numFmt numFmtId="176" formatCode="0.00;[Red]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sz val="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color indexed="63"/>
      </left>
      <right>
        <color indexed="63"/>
      </right>
      <top>
        <color indexed="63"/>
      </top>
      <bottom style="thin">
        <color indexed="8"/>
      </bottom>
    </border>
    <border>
      <left style="thin"/>
      <right style="thin"/>
      <top style="thin"/>
      <bottom style="hair"/>
    </border>
    <border>
      <left style="thin"/>
      <right style="thin"/>
      <top style="hair"/>
      <bottom style="hair"/>
    </border>
    <border>
      <left style="thin"/>
      <right style="thin"/>
      <top/>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03">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7"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3"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43" fillId="0" borderId="24" xfId="60" applyFont="1" applyBorder="1" applyAlignment="1">
      <alignment horizontal="justify" vertical="top" wrapText="1"/>
      <protection/>
    </xf>
    <xf numFmtId="0" fontId="43" fillId="0" borderId="22" xfId="60" applyFont="1" applyBorder="1" applyAlignment="1">
      <alignment horizontal="justify" vertical="top" wrapText="1"/>
      <protection/>
    </xf>
    <xf numFmtId="0" fontId="43" fillId="0" borderId="25" xfId="60" applyFont="1" applyBorder="1" applyAlignment="1">
      <alignment horizontal="justify" vertical="top" wrapText="1"/>
      <protection/>
    </xf>
    <xf numFmtId="0" fontId="43" fillId="0" borderId="21" xfId="60" applyFont="1" applyBorder="1" applyAlignment="1">
      <alignment horizontal="justify" vertical="top" wrapText="1"/>
      <protection/>
    </xf>
    <xf numFmtId="0" fontId="43" fillId="35" borderId="24" xfId="60" applyFont="1" applyFill="1" applyBorder="1" applyAlignment="1">
      <alignment horizontal="justify" vertical="top" wrapText="1"/>
      <protection/>
    </xf>
    <xf numFmtId="0" fontId="43" fillId="35" borderId="21" xfId="60" applyFont="1" applyFill="1" applyBorder="1" applyAlignment="1">
      <alignment horizontal="justify" vertical="top" wrapText="1"/>
      <protection/>
    </xf>
    <xf numFmtId="0" fontId="43" fillId="35" borderId="0" xfId="60" applyFont="1" applyFill="1" applyAlignment="1">
      <alignment horizontal="justify" vertical="top" wrapText="1"/>
      <protection/>
    </xf>
    <xf numFmtId="0" fontId="43" fillId="35" borderId="26" xfId="0" applyFont="1" applyFill="1" applyBorder="1" applyAlignment="1">
      <alignment horizontal="center" vertical="top"/>
    </xf>
    <xf numFmtId="0" fontId="43" fillId="0" borderId="24" xfId="0" applyFont="1" applyBorder="1" applyAlignment="1">
      <alignment horizontal="center" vertical="top"/>
    </xf>
    <xf numFmtId="0" fontId="43" fillId="0" borderId="21" xfId="0" applyFont="1" applyBorder="1" applyAlignment="1">
      <alignment horizontal="center" vertical="top"/>
    </xf>
    <xf numFmtId="0" fontId="43" fillId="0" borderId="24" xfId="0" applyFont="1" applyBorder="1" applyAlignment="1">
      <alignment horizontal="center" vertical="top" wrapText="1"/>
    </xf>
    <xf numFmtId="0" fontId="43" fillId="0" borderId="25" xfId="0" applyFont="1" applyBorder="1" applyAlignment="1">
      <alignment horizontal="center" vertical="top" wrapText="1"/>
    </xf>
    <xf numFmtId="0" fontId="43" fillId="0" borderId="22" xfId="0" applyFont="1" applyBorder="1" applyAlignment="1">
      <alignment horizontal="center" vertical="top" wrapText="1"/>
    </xf>
    <xf numFmtId="0" fontId="43" fillId="0" borderId="21" xfId="0" applyFont="1" applyBorder="1" applyAlignment="1">
      <alignment horizontal="center" vertical="top" wrapText="1"/>
    </xf>
    <xf numFmtId="0" fontId="43" fillId="35" borderId="24" xfId="0" applyFont="1" applyFill="1" applyBorder="1" applyAlignment="1">
      <alignment horizontal="center" vertical="top"/>
    </xf>
    <xf numFmtId="0" fontId="43" fillId="35" borderId="21" xfId="0" applyFont="1" applyFill="1" applyBorder="1" applyAlignment="1">
      <alignment horizontal="center" vertical="top"/>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1"/>
  <sheetViews>
    <sheetView showGridLines="0" zoomScale="70" zoomScaleNormal="70" zoomScalePageLayoutView="0" workbookViewId="0" topLeftCell="A1">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1" t="str">
        <f>B2&amp;" BoQ"</f>
        <v>Percentage BoQ</v>
      </c>
      <c r="B1" s="81"/>
      <c r="C1" s="81"/>
      <c r="D1" s="81"/>
      <c r="E1" s="81"/>
      <c r="F1" s="81"/>
      <c r="G1" s="81"/>
      <c r="H1" s="81"/>
      <c r="I1" s="81"/>
      <c r="J1" s="81"/>
      <c r="K1" s="81"/>
      <c r="L1" s="81"/>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2" t="s">
        <v>67</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10"/>
      <c r="IF4" s="10"/>
      <c r="IG4" s="10"/>
      <c r="IH4" s="10"/>
      <c r="II4" s="10"/>
    </row>
    <row r="5" spans="1:243" s="9" customFormat="1" ht="36" customHeight="1">
      <c r="A5" s="82" t="s">
        <v>107</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10"/>
      <c r="IF5" s="10"/>
      <c r="IG5" s="10"/>
      <c r="IH5" s="10"/>
      <c r="II5" s="10"/>
    </row>
    <row r="6" spans="1:243" s="9" customFormat="1" ht="27" customHeight="1">
      <c r="A6" s="82" t="s">
        <v>108</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10"/>
      <c r="IF6" s="10"/>
      <c r="IG6" s="10"/>
      <c r="IH6" s="10"/>
      <c r="II6" s="10"/>
    </row>
    <row r="7" spans="1:243" s="9" customFormat="1" ht="13.5" hidden="1">
      <c r="A7" s="83" t="s">
        <v>7</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10"/>
      <c r="IF7" s="10"/>
      <c r="IG7" s="10"/>
      <c r="IH7" s="10"/>
      <c r="II7" s="10"/>
    </row>
    <row r="8" spans="1:243" s="12" customFormat="1" ht="54.75">
      <c r="A8" s="11" t="s">
        <v>64</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IE8" s="13"/>
      <c r="IF8" s="13"/>
      <c r="IG8" s="13"/>
      <c r="IH8" s="13"/>
      <c r="II8" s="13"/>
    </row>
    <row r="9" spans="1:243" s="14" customFormat="1" ht="13.5">
      <c r="A9" s="79"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65</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68</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70</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70</v>
      </c>
      <c r="IC13" s="38" t="s">
        <v>34</v>
      </c>
      <c r="IE13" s="39"/>
      <c r="IF13" s="39" t="s">
        <v>35</v>
      </c>
      <c r="IG13" s="39" t="s">
        <v>36</v>
      </c>
      <c r="IH13" s="39">
        <v>10</v>
      </c>
      <c r="II13" s="39" t="s">
        <v>37</v>
      </c>
    </row>
    <row r="14" spans="1:243" s="38" customFormat="1" ht="72" customHeight="1">
      <c r="A14" s="94">
        <v>1</v>
      </c>
      <c r="B14" s="93" t="s">
        <v>90</v>
      </c>
      <c r="C14" s="24" t="s">
        <v>38</v>
      </c>
      <c r="D14" s="76">
        <v>82</v>
      </c>
      <c r="E14" s="77" t="s">
        <v>105</v>
      </c>
      <c r="F14" s="76">
        <v>39</v>
      </c>
      <c r="G14" s="41"/>
      <c r="H14" s="42"/>
      <c r="I14" s="40" t="s">
        <v>40</v>
      </c>
      <c r="J14" s="43">
        <f aca="true" t="shared" si="0" ref="J14:J24">IF(I14="Less(-)",-1,1)</f>
        <v>1</v>
      </c>
      <c r="K14" s="44" t="s">
        <v>41</v>
      </c>
      <c r="L14" s="44" t="s">
        <v>4</v>
      </c>
      <c r="M14" s="71"/>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3198</v>
      </c>
      <c r="BB14" s="48">
        <f aca="true" t="shared" si="2" ref="BB14:BB24">BA14+SUM(N14:AZ14)</f>
        <v>3198</v>
      </c>
      <c r="BC14" s="37" t="str">
        <f aca="true" t="shared" si="3" ref="BC14:BC24">SpellNumber(L14,BB14)</f>
        <v>INR  Three Thousand One Hundred &amp; Ninety Eight  Only</v>
      </c>
      <c r="IA14" s="38">
        <v>1</v>
      </c>
      <c r="IB14" s="75" t="s">
        <v>75</v>
      </c>
      <c r="IC14" s="38" t="s">
        <v>38</v>
      </c>
      <c r="ID14" s="38">
        <v>1446</v>
      </c>
      <c r="IE14" s="39" t="s">
        <v>71</v>
      </c>
      <c r="IF14" s="39" t="s">
        <v>42</v>
      </c>
      <c r="IG14" s="39" t="s">
        <v>36</v>
      </c>
      <c r="IH14" s="39">
        <v>123.223</v>
      </c>
      <c r="II14" s="39" t="s">
        <v>39</v>
      </c>
    </row>
    <row r="15" spans="1:243" s="38" customFormat="1" ht="38.25" customHeight="1">
      <c r="A15" s="95">
        <v>2</v>
      </c>
      <c r="B15" s="87" t="s">
        <v>91</v>
      </c>
      <c r="C15" s="24" t="s">
        <v>43</v>
      </c>
      <c r="D15" s="76">
        <v>82</v>
      </c>
      <c r="E15" s="77" t="s">
        <v>66</v>
      </c>
      <c r="F15" s="76">
        <v>263.55</v>
      </c>
      <c r="G15" s="41"/>
      <c r="H15" s="41"/>
      <c r="I15" s="40" t="s">
        <v>40</v>
      </c>
      <c r="J15" s="43">
        <f t="shared" si="0"/>
        <v>1</v>
      </c>
      <c r="K15" s="44" t="s">
        <v>41</v>
      </c>
      <c r="L15" s="44" t="s">
        <v>4</v>
      </c>
      <c r="M15" s="72"/>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21611.1</v>
      </c>
      <c r="BB15" s="48">
        <f t="shared" si="2"/>
        <v>21611.1</v>
      </c>
      <c r="BC15" s="37" t="str">
        <f t="shared" si="3"/>
        <v>INR  Twenty One Thousand Six Hundred &amp; Eleven  and Paise Ten Only</v>
      </c>
      <c r="IA15" s="38">
        <v>2</v>
      </c>
      <c r="IB15" s="75" t="s">
        <v>76</v>
      </c>
      <c r="IC15" s="38" t="s">
        <v>43</v>
      </c>
      <c r="ID15" s="38">
        <v>482</v>
      </c>
      <c r="IE15" s="39" t="s">
        <v>71</v>
      </c>
      <c r="IF15" s="39" t="s">
        <v>44</v>
      </c>
      <c r="IG15" s="39" t="s">
        <v>45</v>
      </c>
      <c r="IH15" s="39">
        <v>213</v>
      </c>
      <c r="II15" s="39" t="s">
        <v>39</v>
      </c>
    </row>
    <row r="16" spans="1:243" s="38" customFormat="1" ht="33" customHeight="1">
      <c r="A16" s="95">
        <v>3</v>
      </c>
      <c r="B16" s="87" t="s">
        <v>92</v>
      </c>
      <c r="C16" s="24" t="s">
        <v>46</v>
      </c>
      <c r="D16" s="76">
        <v>26</v>
      </c>
      <c r="E16" s="77" t="s">
        <v>66</v>
      </c>
      <c r="F16" s="76">
        <v>429.6</v>
      </c>
      <c r="G16" s="41"/>
      <c r="H16" s="41"/>
      <c r="I16" s="40" t="s">
        <v>40</v>
      </c>
      <c r="J16" s="43">
        <f t="shared" si="0"/>
        <v>1</v>
      </c>
      <c r="K16" s="44" t="s">
        <v>41</v>
      </c>
      <c r="L16" s="44" t="s">
        <v>4</v>
      </c>
      <c r="M16" s="72"/>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11169.6</v>
      </c>
      <c r="BB16" s="48">
        <f t="shared" si="2"/>
        <v>11169.6</v>
      </c>
      <c r="BC16" s="37" t="str">
        <f t="shared" si="3"/>
        <v>INR  Eleven Thousand One Hundred &amp; Sixty Nine  and Paise Sixty Only</v>
      </c>
      <c r="IA16" s="38">
        <v>3</v>
      </c>
      <c r="IB16" s="75" t="s">
        <v>77</v>
      </c>
      <c r="IC16" s="38" t="s">
        <v>46</v>
      </c>
      <c r="ID16" s="38">
        <v>241</v>
      </c>
      <c r="IE16" s="39" t="s">
        <v>71</v>
      </c>
      <c r="IF16" s="39" t="s">
        <v>35</v>
      </c>
      <c r="IG16" s="39" t="s">
        <v>47</v>
      </c>
      <c r="IH16" s="39">
        <v>10</v>
      </c>
      <c r="II16" s="39" t="s">
        <v>39</v>
      </c>
    </row>
    <row r="17" spans="1:243" s="38" customFormat="1" ht="40.5" customHeight="1">
      <c r="A17" s="96">
        <v>4</v>
      </c>
      <c r="B17" s="90" t="s">
        <v>93</v>
      </c>
      <c r="C17" s="24" t="s">
        <v>48</v>
      </c>
      <c r="D17" s="76">
        <v>31333</v>
      </c>
      <c r="E17" s="77" t="s">
        <v>66</v>
      </c>
      <c r="F17" s="76">
        <v>18.25</v>
      </c>
      <c r="G17" s="41"/>
      <c r="H17" s="41"/>
      <c r="I17" s="40" t="s">
        <v>40</v>
      </c>
      <c r="J17" s="43">
        <f t="shared" si="0"/>
        <v>1</v>
      </c>
      <c r="K17" s="44" t="s">
        <v>41</v>
      </c>
      <c r="L17" s="44" t="s">
        <v>4</v>
      </c>
      <c r="M17" s="72"/>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571827.25</v>
      </c>
      <c r="BB17" s="48">
        <f t="shared" si="2"/>
        <v>571827.25</v>
      </c>
      <c r="BC17" s="37" t="str">
        <f t="shared" si="3"/>
        <v>INR  Five Lakh Seventy One Thousand Eight Hundred &amp; Twenty Seven  and Paise Twenty Five Only</v>
      </c>
      <c r="IA17" s="38">
        <v>4</v>
      </c>
      <c r="IB17" s="75" t="s">
        <v>78</v>
      </c>
      <c r="IC17" s="38" t="s">
        <v>48</v>
      </c>
      <c r="ID17" s="38">
        <v>241</v>
      </c>
      <c r="IE17" s="39" t="s">
        <v>71</v>
      </c>
      <c r="IF17" s="39" t="s">
        <v>49</v>
      </c>
      <c r="IG17" s="39" t="s">
        <v>50</v>
      </c>
      <c r="IH17" s="39">
        <v>10</v>
      </c>
      <c r="II17" s="39" t="s">
        <v>39</v>
      </c>
    </row>
    <row r="18" spans="1:243" s="38" customFormat="1" ht="30" customHeight="1">
      <c r="A18" s="97">
        <v>5</v>
      </c>
      <c r="B18" s="87" t="s">
        <v>94</v>
      </c>
      <c r="C18" s="24" t="s">
        <v>51</v>
      </c>
      <c r="D18" s="76">
        <v>3500</v>
      </c>
      <c r="E18" s="78" t="s">
        <v>66</v>
      </c>
      <c r="F18" s="76">
        <v>164.7</v>
      </c>
      <c r="G18" s="41"/>
      <c r="H18" s="41"/>
      <c r="I18" s="40" t="s">
        <v>40</v>
      </c>
      <c r="J18" s="43">
        <f t="shared" si="0"/>
        <v>1</v>
      </c>
      <c r="K18" s="44" t="s">
        <v>41</v>
      </c>
      <c r="L18" s="44" t="s">
        <v>4</v>
      </c>
      <c r="M18" s="72"/>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576450</v>
      </c>
      <c r="BB18" s="48">
        <f t="shared" si="2"/>
        <v>576450</v>
      </c>
      <c r="BC18" s="37" t="str">
        <f t="shared" si="3"/>
        <v>INR  Five Lakh Seventy Six Thousand Four Hundred &amp; Fifty  Only</v>
      </c>
      <c r="IA18" s="38">
        <v>5</v>
      </c>
      <c r="IB18" s="75" t="s">
        <v>79</v>
      </c>
      <c r="IC18" s="38" t="s">
        <v>51</v>
      </c>
      <c r="ID18" s="38">
        <v>4819</v>
      </c>
      <c r="IE18" s="39" t="s">
        <v>66</v>
      </c>
      <c r="IF18" s="39" t="s">
        <v>42</v>
      </c>
      <c r="IG18" s="39" t="s">
        <v>36</v>
      </c>
      <c r="IH18" s="39">
        <v>123.223</v>
      </c>
      <c r="II18" s="39" t="s">
        <v>39</v>
      </c>
    </row>
    <row r="19" spans="1:243" s="38" customFormat="1" ht="30.75" customHeight="1">
      <c r="A19" s="97">
        <v>6</v>
      </c>
      <c r="B19" s="87" t="s">
        <v>95</v>
      </c>
      <c r="C19" s="24" t="s">
        <v>52</v>
      </c>
      <c r="D19" s="76"/>
      <c r="E19" s="77"/>
      <c r="F19" s="76"/>
      <c r="G19" s="41"/>
      <c r="H19" s="41"/>
      <c r="I19" s="40" t="s">
        <v>40</v>
      </c>
      <c r="J19" s="43">
        <f t="shared" si="0"/>
        <v>1</v>
      </c>
      <c r="K19" s="44" t="s">
        <v>41</v>
      </c>
      <c r="L19" s="44" t="s">
        <v>4</v>
      </c>
      <c r="M19" s="72"/>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0</v>
      </c>
      <c r="BB19" s="48">
        <f t="shared" si="2"/>
        <v>0</v>
      </c>
      <c r="BC19" s="37" t="str">
        <f t="shared" si="3"/>
        <v>INR Zero Only</v>
      </c>
      <c r="IA19" s="38">
        <v>6</v>
      </c>
      <c r="IB19" s="75" t="s">
        <v>80</v>
      </c>
      <c r="IC19" s="38" t="s">
        <v>52</v>
      </c>
      <c r="ID19" s="38">
        <v>482</v>
      </c>
      <c r="IE19" s="39" t="s">
        <v>71</v>
      </c>
      <c r="IF19" s="39" t="s">
        <v>44</v>
      </c>
      <c r="IG19" s="39" t="s">
        <v>45</v>
      </c>
      <c r="IH19" s="39">
        <v>213</v>
      </c>
      <c r="II19" s="39" t="s">
        <v>39</v>
      </c>
    </row>
    <row r="20" spans="1:243" s="38" customFormat="1" ht="60" customHeight="1">
      <c r="A20" s="98"/>
      <c r="B20" s="89" t="s">
        <v>96</v>
      </c>
      <c r="C20" s="24" t="s">
        <v>53</v>
      </c>
      <c r="D20" s="76">
        <v>4396</v>
      </c>
      <c r="E20" s="78" t="s">
        <v>66</v>
      </c>
      <c r="F20" s="76">
        <v>99.9</v>
      </c>
      <c r="G20" s="41"/>
      <c r="H20" s="41"/>
      <c r="I20" s="40" t="s">
        <v>40</v>
      </c>
      <c r="J20" s="43">
        <f t="shared" si="0"/>
        <v>1</v>
      </c>
      <c r="K20" s="44" t="s">
        <v>41</v>
      </c>
      <c r="L20" s="44" t="s">
        <v>4</v>
      </c>
      <c r="M20" s="72"/>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439160.4</v>
      </c>
      <c r="BB20" s="48">
        <f t="shared" si="2"/>
        <v>439160.4</v>
      </c>
      <c r="BC20" s="37" t="str">
        <f t="shared" si="3"/>
        <v>INR  Four Lakh Thirty Nine Thousand One Hundred &amp; Sixty  and Paise Forty Only</v>
      </c>
      <c r="IA20" s="38">
        <v>7</v>
      </c>
      <c r="IB20" s="75" t="s">
        <v>81</v>
      </c>
      <c r="IC20" s="38" t="s">
        <v>53</v>
      </c>
      <c r="ID20" s="38">
        <v>4819</v>
      </c>
      <c r="IE20" s="39" t="s">
        <v>66</v>
      </c>
      <c r="IF20" s="39" t="s">
        <v>35</v>
      </c>
      <c r="IG20" s="39" t="s">
        <v>47</v>
      </c>
      <c r="IH20" s="39">
        <v>10</v>
      </c>
      <c r="II20" s="39" t="s">
        <v>39</v>
      </c>
    </row>
    <row r="21" spans="1:243" s="38" customFormat="1" ht="57" customHeight="1">
      <c r="A21" s="99"/>
      <c r="B21" s="88" t="s">
        <v>97</v>
      </c>
      <c r="C21" s="24" t="s">
        <v>54</v>
      </c>
      <c r="D21" s="76">
        <v>3360</v>
      </c>
      <c r="E21" s="78" t="s">
        <v>66</v>
      </c>
      <c r="F21" s="76">
        <v>67.35</v>
      </c>
      <c r="G21" s="41"/>
      <c r="H21" s="41"/>
      <c r="I21" s="40" t="s">
        <v>40</v>
      </c>
      <c r="J21" s="43">
        <f t="shared" si="0"/>
        <v>1</v>
      </c>
      <c r="K21" s="44" t="s">
        <v>41</v>
      </c>
      <c r="L21" s="44" t="s">
        <v>4</v>
      </c>
      <c r="M21" s="72"/>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226296</v>
      </c>
      <c r="BB21" s="48">
        <f t="shared" si="2"/>
        <v>226296</v>
      </c>
      <c r="BC21" s="37" t="str">
        <f t="shared" si="3"/>
        <v>INR  Two Lakh Twenty Six Thousand Two Hundred &amp; Ninety Six  Only</v>
      </c>
      <c r="IA21" s="38">
        <v>8</v>
      </c>
      <c r="IB21" s="38" t="s">
        <v>82</v>
      </c>
      <c r="IC21" s="38" t="s">
        <v>54</v>
      </c>
      <c r="ID21" s="38">
        <v>100</v>
      </c>
      <c r="IE21" s="39" t="s">
        <v>39</v>
      </c>
      <c r="IF21" s="39" t="s">
        <v>49</v>
      </c>
      <c r="IG21" s="39" t="s">
        <v>50</v>
      </c>
      <c r="IH21" s="39">
        <v>10</v>
      </c>
      <c r="II21" s="39" t="s">
        <v>39</v>
      </c>
    </row>
    <row r="22" spans="1:243" s="38" customFormat="1" ht="51" customHeight="1">
      <c r="A22" s="100">
        <v>7</v>
      </c>
      <c r="B22" s="90" t="s">
        <v>98</v>
      </c>
      <c r="C22" s="24" t="s">
        <v>55</v>
      </c>
      <c r="D22" s="76">
        <v>756</v>
      </c>
      <c r="E22" s="78" t="s">
        <v>105</v>
      </c>
      <c r="F22" s="76">
        <v>115.15</v>
      </c>
      <c r="G22" s="41"/>
      <c r="H22" s="41"/>
      <c r="I22" s="40" t="s">
        <v>40</v>
      </c>
      <c r="J22" s="43">
        <f t="shared" si="0"/>
        <v>1</v>
      </c>
      <c r="K22" s="44" t="s">
        <v>41</v>
      </c>
      <c r="L22" s="44" t="s">
        <v>4</v>
      </c>
      <c r="M22" s="72"/>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87053.4</v>
      </c>
      <c r="BB22" s="48">
        <f t="shared" si="2"/>
        <v>87053.4</v>
      </c>
      <c r="BC22" s="37" t="str">
        <f t="shared" si="3"/>
        <v>INR  Eighty Seven Thousand  &amp;Fifty Three  and Paise Forty Only</v>
      </c>
      <c r="IA22" s="38">
        <v>9</v>
      </c>
      <c r="IB22" s="75" t="s">
        <v>83</v>
      </c>
      <c r="IC22" s="38" t="s">
        <v>55</v>
      </c>
      <c r="ID22" s="38">
        <v>100</v>
      </c>
      <c r="IE22" s="39" t="s">
        <v>39</v>
      </c>
      <c r="IF22" s="39" t="s">
        <v>42</v>
      </c>
      <c r="IG22" s="39" t="s">
        <v>36</v>
      </c>
      <c r="IH22" s="39">
        <v>123.223</v>
      </c>
      <c r="II22" s="39" t="s">
        <v>39</v>
      </c>
    </row>
    <row r="23" spans="1:243" s="38" customFormat="1" ht="49.5" customHeight="1">
      <c r="A23" s="97">
        <v>8</v>
      </c>
      <c r="B23" s="87" t="s">
        <v>99</v>
      </c>
      <c r="C23" s="24" t="s">
        <v>56</v>
      </c>
      <c r="D23" s="76">
        <v>3617</v>
      </c>
      <c r="E23" s="78" t="s">
        <v>66</v>
      </c>
      <c r="F23" s="76">
        <v>153.45</v>
      </c>
      <c r="G23" s="41"/>
      <c r="H23" s="41"/>
      <c r="I23" s="40" t="s">
        <v>40</v>
      </c>
      <c r="J23" s="43">
        <f t="shared" si="0"/>
        <v>1</v>
      </c>
      <c r="K23" s="44" t="s">
        <v>41</v>
      </c>
      <c r="L23" s="44" t="s">
        <v>4</v>
      </c>
      <c r="M23" s="72"/>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555028.65</v>
      </c>
      <c r="BB23" s="48">
        <f t="shared" si="2"/>
        <v>555028.65</v>
      </c>
      <c r="BC23" s="37" t="str">
        <f t="shared" si="3"/>
        <v>INR  Five Lakh Fifty Five Thousand  &amp;Twenty Eight  and Paise Sixty Five Only</v>
      </c>
      <c r="IA23" s="38">
        <v>10</v>
      </c>
      <c r="IB23" s="75" t="s">
        <v>84</v>
      </c>
      <c r="IC23" s="38" t="s">
        <v>56</v>
      </c>
      <c r="ID23" s="38">
        <v>100</v>
      </c>
      <c r="IE23" s="39" t="s">
        <v>39</v>
      </c>
      <c r="IF23" s="39" t="s">
        <v>44</v>
      </c>
      <c r="IG23" s="39" t="s">
        <v>45</v>
      </c>
      <c r="IH23" s="39">
        <v>213</v>
      </c>
      <c r="II23" s="39" t="s">
        <v>39</v>
      </c>
    </row>
    <row r="24" spans="1:243" s="38" customFormat="1" ht="48" customHeight="1">
      <c r="A24" s="97">
        <v>9</v>
      </c>
      <c r="B24" s="87" t="s">
        <v>100</v>
      </c>
      <c r="C24" s="24" t="s">
        <v>57</v>
      </c>
      <c r="D24" s="76">
        <v>840</v>
      </c>
      <c r="E24" s="78" t="s">
        <v>66</v>
      </c>
      <c r="F24" s="76">
        <v>79.95</v>
      </c>
      <c r="G24" s="41"/>
      <c r="H24" s="41"/>
      <c r="I24" s="40" t="s">
        <v>40</v>
      </c>
      <c r="J24" s="43">
        <f t="shared" si="0"/>
        <v>1</v>
      </c>
      <c r="K24" s="44" t="s">
        <v>41</v>
      </c>
      <c r="L24" s="44" t="s">
        <v>4</v>
      </c>
      <c r="M24" s="72"/>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67158</v>
      </c>
      <c r="BB24" s="48">
        <f t="shared" si="2"/>
        <v>67158</v>
      </c>
      <c r="BC24" s="37" t="str">
        <f t="shared" si="3"/>
        <v>INR  Sixty Seven Thousand One Hundred &amp; Fifty Eight  Only</v>
      </c>
      <c r="IA24" s="38">
        <v>11</v>
      </c>
      <c r="IB24" s="75" t="s">
        <v>85</v>
      </c>
      <c r="IC24" s="38" t="s">
        <v>57</v>
      </c>
      <c r="ID24" s="38">
        <v>100</v>
      </c>
      <c r="IE24" s="39" t="s">
        <v>39</v>
      </c>
      <c r="IF24" s="39" t="s">
        <v>35</v>
      </c>
      <c r="IG24" s="39" t="s">
        <v>47</v>
      </c>
      <c r="IH24" s="39">
        <v>10</v>
      </c>
      <c r="II24" s="39" t="s">
        <v>39</v>
      </c>
    </row>
    <row r="25" spans="1:243" s="38" customFormat="1" ht="48.75" customHeight="1">
      <c r="A25" s="97">
        <v>10</v>
      </c>
      <c r="B25" s="87" t="s">
        <v>101</v>
      </c>
      <c r="C25" s="24" t="s">
        <v>69</v>
      </c>
      <c r="D25" s="76">
        <v>290</v>
      </c>
      <c r="E25" s="78" t="s">
        <v>66</v>
      </c>
      <c r="F25" s="76">
        <v>121.55</v>
      </c>
      <c r="G25" s="41"/>
      <c r="H25" s="41"/>
      <c r="I25" s="40" t="s">
        <v>40</v>
      </c>
      <c r="J25" s="43">
        <f>IF(I25="Less(-)",-1,1)</f>
        <v>1</v>
      </c>
      <c r="K25" s="44" t="s">
        <v>41</v>
      </c>
      <c r="L25" s="44" t="s">
        <v>4</v>
      </c>
      <c r="M25" s="72"/>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total_amount_ba($B$2,$D$2,D25,F25,J25,K25,M25)</f>
        <v>35249.5</v>
      </c>
      <c r="BB25" s="48">
        <f>BA25+SUM(N25:AZ25)</f>
        <v>35249.5</v>
      </c>
      <c r="BC25" s="37" t="str">
        <f>SpellNumber(L25,BB25)</f>
        <v>INR  Thirty Five Thousand Two Hundred &amp; Forty Nine  and Paise Fifty Only</v>
      </c>
      <c r="IA25" s="38">
        <v>12</v>
      </c>
      <c r="IB25" s="75" t="s">
        <v>86</v>
      </c>
      <c r="IC25" s="38" t="s">
        <v>69</v>
      </c>
      <c r="ID25" s="38">
        <v>75</v>
      </c>
      <c r="IE25" s="39" t="s">
        <v>39</v>
      </c>
      <c r="IF25" s="39" t="s">
        <v>42</v>
      </c>
      <c r="IG25" s="39" t="s">
        <v>36</v>
      </c>
      <c r="IH25" s="39">
        <v>123.223</v>
      </c>
      <c r="II25" s="39" t="s">
        <v>39</v>
      </c>
    </row>
    <row r="26" spans="1:243" s="38" customFormat="1" ht="48" customHeight="1">
      <c r="A26" s="101">
        <v>11</v>
      </c>
      <c r="B26" s="91" t="s">
        <v>102</v>
      </c>
      <c r="C26" s="24" t="s">
        <v>58</v>
      </c>
      <c r="D26" s="76">
        <v>438</v>
      </c>
      <c r="E26" s="78" t="s">
        <v>106</v>
      </c>
      <c r="F26" s="76">
        <v>257.95</v>
      </c>
      <c r="G26" s="41"/>
      <c r="H26" s="41"/>
      <c r="I26" s="40" t="s">
        <v>40</v>
      </c>
      <c r="J26" s="43">
        <f>IF(I26="Less(-)",-1,1)</f>
        <v>1</v>
      </c>
      <c r="K26" s="44" t="s">
        <v>41</v>
      </c>
      <c r="L26" s="44" t="s">
        <v>4</v>
      </c>
      <c r="M26" s="72"/>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total_amount_ba($B$2,$D$2,D26,F26,J26,K26,M26)</f>
        <v>112982.1</v>
      </c>
      <c r="BB26" s="48">
        <f>BA26+SUM(N26:AZ26)</f>
        <v>112982.1</v>
      </c>
      <c r="BC26" s="37" t="str">
        <f>SpellNumber(L26,BB26)</f>
        <v>INR  One Lakh Twelve Thousand Nine Hundred &amp; Eighty Two  and Paise Ten Only</v>
      </c>
      <c r="IA26" s="38">
        <v>13</v>
      </c>
      <c r="IB26" s="75" t="s">
        <v>87</v>
      </c>
      <c r="IC26" s="38" t="s">
        <v>58</v>
      </c>
      <c r="ID26" s="38">
        <v>75</v>
      </c>
      <c r="IE26" s="39" t="s">
        <v>39</v>
      </c>
      <c r="IF26" s="39" t="s">
        <v>44</v>
      </c>
      <c r="IG26" s="39" t="s">
        <v>45</v>
      </c>
      <c r="IH26" s="39">
        <v>213</v>
      </c>
      <c r="II26" s="39" t="s">
        <v>39</v>
      </c>
    </row>
    <row r="27" spans="1:243" s="38" customFormat="1" ht="42.75" customHeight="1">
      <c r="A27" s="101">
        <v>12</v>
      </c>
      <c r="B27" s="91" t="s">
        <v>103</v>
      </c>
      <c r="C27" s="24" t="s">
        <v>59</v>
      </c>
      <c r="D27" s="76">
        <v>12960</v>
      </c>
      <c r="E27" s="78" t="s">
        <v>106</v>
      </c>
      <c r="F27" s="76">
        <v>87.15</v>
      </c>
      <c r="G27" s="41"/>
      <c r="H27" s="41"/>
      <c r="I27" s="40" t="s">
        <v>40</v>
      </c>
      <c r="J27" s="43">
        <f>IF(I27="Less(-)",-1,1)</f>
        <v>1</v>
      </c>
      <c r="K27" s="44" t="s">
        <v>41</v>
      </c>
      <c r="L27" s="44" t="s">
        <v>4</v>
      </c>
      <c r="M27" s="72"/>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total_amount_ba($B$2,$D$2,D27,F27,J27,K27,M27)</f>
        <v>1129464</v>
      </c>
      <c r="BB27" s="48">
        <f>BA27+SUM(N27:AZ27)</f>
        <v>1129464</v>
      </c>
      <c r="BC27" s="37" t="str">
        <f>SpellNumber(L27,BB27)</f>
        <v>INR  Eleven Lakh Twenty Nine Thousand Four Hundred &amp; Sixty Four  Only</v>
      </c>
      <c r="IA27" s="38">
        <v>14</v>
      </c>
      <c r="IB27" s="75" t="s">
        <v>88</v>
      </c>
      <c r="IC27" s="38" t="s">
        <v>59</v>
      </c>
      <c r="ID27" s="38">
        <v>100</v>
      </c>
      <c r="IE27" s="39" t="s">
        <v>39</v>
      </c>
      <c r="IF27" s="39" t="s">
        <v>35</v>
      </c>
      <c r="IG27" s="39" t="s">
        <v>47</v>
      </c>
      <c r="IH27" s="39">
        <v>10</v>
      </c>
      <c r="II27" s="39" t="s">
        <v>39</v>
      </c>
    </row>
    <row r="28" spans="1:243" s="38" customFormat="1" ht="39" customHeight="1">
      <c r="A28" s="102">
        <v>13</v>
      </c>
      <c r="B28" s="92" t="s">
        <v>104</v>
      </c>
      <c r="C28" s="24" t="s">
        <v>60</v>
      </c>
      <c r="D28" s="76">
        <v>260</v>
      </c>
      <c r="E28" s="78" t="s">
        <v>106</v>
      </c>
      <c r="F28" s="76">
        <v>73.25</v>
      </c>
      <c r="G28" s="41"/>
      <c r="H28" s="50"/>
      <c r="I28" s="40" t="s">
        <v>40</v>
      </c>
      <c r="J28" s="43">
        <f>IF(I28="Less(-)",-1,1)</f>
        <v>1</v>
      </c>
      <c r="K28" s="44" t="s">
        <v>41</v>
      </c>
      <c r="L28" s="44" t="s">
        <v>4</v>
      </c>
      <c r="M28" s="72"/>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total_amount_ba($B$2,$D$2,D28,F28,J28,K28,M28)</f>
        <v>19045</v>
      </c>
      <c r="BB28" s="48">
        <f>BA28+SUM(N28:AZ28)</f>
        <v>19045</v>
      </c>
      <c r="BC28" s="37" t="str">
        <f>SpellNumber(L28,BB28)</f>
        <v>INR  Nineteen Thousand  &amp;Forty Five  Only</v>
      </c>
      <c r="IA28" s="38">
        <v>15</v>
      </c>
      <c r="IB28" s="75" t="s">
        <v>89</v>
      </c>
      <c r="IC28" s="38" t="s">
        <v>60</v>
      </c>
      <c r="ID28" s="38">
        <v>100</v>
      </c>
      <c r="IE28" s="39" t="s">
        <v>39</v>
      </c>
      <c r="IF28" s="39" t="s">
        <v>49</v>
      </c>
      <c r="IG28" s="39" t="s">
        <v>50</v>
      </c>
      <c r="IH28" s="39">
        <v>10</v>
      </c>
      <c r="II28" s="39" t="s">
        <v>39</v>
      </c>
    </row>
    <row r="29" spans="1:243" s="38" customFormat="1" ht="48" customHeight="1">
      <c r="A29" s="51" t="s">
        <v>72</v>
      </c>
      <c r="B29" s="52"/>
      <c r="C29" s="53"/>
      <c r="D29" s="54"/>
      <c r="E29" s="54"/>
      <c r="F29" s="54"/>
      <c r="G29" s="54"/>
      <c r="H29" s="55"/>
      <c r="I29" s="55"/>
      <c r="J29" s="55"/>
      <c r="K29" s="55"/>
      <c r="L29" s="56"/>
      <c r="BA29" s="57">
        <f>SUM(BA13:BA28)</f>
        <v>3855693</v>
      </c>
      <c r="BB29" s="58">
        <f>SUM(BB13:BB28)</f>
        <v>3855693</v>
      </c>
      <c r="BC29" s="37" t="str">
        <f>SpellNumber($E$2,BB29)</f>
        <v>INR  Thirty Eight Lakh Fifty Five Thousand Six Hundred &amp; Ninety Three  Only</v>
      </c>
      <c r="IE29" s="39">
        <v>4</v>
      </c>
      <c r="IF29" s="39" t="s">
        <v>44</v>
      </c>
      <c r="IG29" s="39" t="s">
        <v>61</v>
      </c>
      <c r="IH29" s="39">
        <v>10</v>
      </c>
      <c r="II29" s="39" t="s">
        <v>39</v>
      </c>
    </row>
    <row r="30" spans="1:243" s="67" customFormat="1" ht="18">
      <c r="A30" s="52" t="s">
        <v>73</v>
      </c>
      <c r="B30" s="59"/>
      <c r="C30" s="60"/>
      <c r="D30" s="61"/>
      <c r="E30" s="73" t="s">
        <v>63</v>
      </c>
      <c r="F30" s="74"/>
      <c r="G30" s="62"/>
      <c r="H30" s="63"/>
      <c r="I30" s="63"/>
      <c r="J30" s="63"/>
      <c r="K30" s="64"/>
      <c r="L30" s="65"/>
      <c r="M30" s="66"/>
      <c r="O30" s="38"/>
      <c r="P30" s="38"/>
      <c r="Q30" s="38"/>
      <c r="R30" s="38"/>
      <c r="S30" s="38"/>
      <c r="BA30" s="68">
        <f>IF(ISBLANK(F30),0,IF(E30="Excess (+)",ROUND(BA29+(BA29*F30),2),IF(E30="Less (-)",ROUND(BA29+(BA29*F30*(-1)),2),IF(E30="At Par",BA29,0))))</f>
        <v>0</v>
      </c>
      <c r="BB30" s="69">
        <f>ROUND(BA30,0)</f>
        <v>0</v>
      </c>
      <c r="BC30" s="37" t="str">
        <f>SpellNumber($E$2,BB30)</f>
        <v>INR Zero Only</v>
      </c>
      <c r="IE30" s="70"/>
      <c r="IF30" s="70"/>
      <c r="IG30" s="70"/>
      <c r="IH30" s="70"/>
      <c r="II30" s="70"/>
    </row>
    <row r="31" spans="1:243" s="67" customFormat="1" ht="18">
      <c r="A31" s="51" t="s">
        <v>74</v>
      </c>
      <c r="B31" s="51"/>
      <c r="C31" s="80" t="str">
        <f>SpellNumber($E$2,BB30)</f>
        <v>INR Zero Only</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IE31" s="70"/>
      <c r="IF31" s="70"/>
      <c r="IG31" s="70"/>
      <c r="IH31" s="70"/>
      <c r="II31" s="70"/>
    </row>
    <row r="32" ht="15"/>
    <row r="33" ht="15"/>
    <row r="34" ht="15"/>
    <row r="35" ht="15"/>
    <row r="36" ht="15"/>
    <row r="37" ht="15"/>
    <row r="38" ht="15"/>
  </sheetData>
  <sheetProtection password="EEC8" sheet="1"/>
  <mergeCells count="8">
    <mergeCell ref="A9:BC9"/>
    <mergeCell ref="C31:BC31"/>
    <mergeCell ref="A1:L1"/>
    <mergeCell ref="A4:BC4"/>
    <mergeCell ref="A5:BC5"/>
    <mergeCell ref="A6:BC6"/>
    <mergeCell ref="A7:BC7"/>
    <mergeCell ref="B8:BC8"/>
  </mergeCells>
  <dataValidations count="21">
    <dataValidation type="list" allowBlank="1" showErrorMessage="1" sqref="E30">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decimal" allowBlank="1" showInputMessage="1" showErrorMessage="1" promptTitle="Rate Entry" prompt="Please enter the Rate in Rupees for this item. " errorTitle="Invaid Entry" error="Only Numeric Values are allowed. " sqref="H28">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2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0">
      <formula1>IF(E30="Select",-1,IF(E30="At Par",0,0))</formula1>
      <formula2>IF(E30="Select",-1,IF(E30="At Par",0,0.99))</formula2>
    </dataValidation>
    <dataValidation type="list" allowBlank="1" showErrorMessage="1" sqref="K13:K28">
      <formula1>"Partial Conversion,Full Conversion"</formula1>
      <formula2>0</formula2>
    </dataValidation>
    <dataValidation allowBlank="1" showInputMessage="1" showErrorMessage="1" promptTitle="Addition / Deduction" prompt="Please Choose the correct One" sqref="J13:J28">
      <formula1>0</formula1>
      <formula2>0</formula2>
    </dataValidation>
    <dataValidation type="list" showErrorMessage="1" sqref="I13:I28">
      <formula1>"Excess(+),Less(-)"</formula1>
      <formula2>0</formula2>
    </dataValidation>
    <dataValidation allowBlank="1" showInputMessage="1" showErrorMessage="1" promptTitle="Itemcode/Make" prompt="Please enter text" sqref="C13:C2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8">
      <formula1>0</formula1>
      <formula2>999999999999999</formula2>
    </dataValidation>
    <dataValidation allowBlank="1" showInputMessage="1" showErrorMessage="1" promptTitle="Units" prompt="Please enter Units in text" sqref="E13:E28">
      <formula1>0</formula1>
      <formula2>0</formula2>
    </dataValidation>
    <dataValidation type="decimal" allowBlank="1" showInputMessage="1" showErrorMessage="1" promptTitle="Quantity" prompt="Please enter the Quantity for this item. " errorTitle="Invalid Entry" error="Only Numeric Values are allowed. " sqref="D13:D28 F13:F28">
      <formula1>0</formula1>
      <formula2>999999999999999</formula2>
    </dataValidation>
    <dataValidation type="list" allowBlank="1" showInputMessage="1" showErrorMessage="1" sqref="L13:L28">
      <formula1>"INR"</formula1>
    </dataValidation>
    <dataValidation type="decimal" allowBlank="1" showErrorMessage="1" errorTitle="Invalid Entry" error="Only Numeric Values are allowed. " sqref="A13:A28">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5" t="s">
        <v>62</v>
      </c>
      <c r="F6" s="85"/>
      <c r="G6" s="85"/>
      <c r="H6" s="85"/>
      <c r="I6" s="85"/>
      <c r="J6" s="85"/>
      <c r="K6" s="85"/>
    </row>
    <row r="7" spans="5:11" ht="14.25">
      <c r="E7" s="86"/>
      <c r="F7" s="86"/>
      <c r="G7" s="86"/>
      <c r="H7" s="86"/>
      <c r="I7" s="86"/>
      <c r="J7" s="86"/>
      <c r="K7" s="86"/>
    </row>
    <row r="8" spans="5:11" ht="14.25">
      <c r="E8" s="86"/>
      <c r="F8" s="86"/>
      <c r="G8" s="86"/>
      <c r="H8" s="86"/>
      <c r="I8" s="86"/>
      <c r="J8" s="86"/>
      <c r="K8" s="86"/>
    </row>
    <row r="9" spans="5:11" ht="14.25">
      <c r="E9" s="86"/>
      <c r="F9" s="86"/>
      <c r="G9" s="86"/>
      <c r="H9" s="86"/>
      <c r="I9" s="86"/>
      <c r="J9" s="86"/>
      <c r="K9" s="86"/>
    </row>
    <row r="10" spans="5:11" ht="14.25">
      <c r="E10" s="86"/>
      <c r="F10" s="86"/>
      <c r="G10" s="86"/>
      <c r="H10" s="86"/>
      <c r="I10" s="86"/>
      <c r="J10" s="86"/>
      <c r="K10" s="86"/>
    </row>
    <row r="11" spans="5:11" ht="14.25">
      <c r="E11" s="86"/>
      <c r="F11" s="86"/>
      <c r="G11" s="86"/>
      <c r="H11" s="86"/>
      <c r="I11" s="86"/>
      <c r="J11" s="86"/>
      <c r="K11" s="86"/>
    </row>
    <row r="12" spans="5:11" ht="14.25">
      <c r="E12" s="86"/>
      <c r="F12" s="86"/>
      <c r="G12" s="86"/>
      <c r="H12" s="86"/>
      <c r="I12" s="86"/>
      <c r="J12" s="86"/>
      <c r="K12" s="86"/>
    </row>
    <row r="13" spans="5:11" ht="14.25">
      <c r="E13" s="86"/>
      <c r="F13" s="86"/>
      <c r="G13" s="86"/>
      <c r="H13" s="86"/>
      <c r="I13" s="86"/>
      <c r="J13" s="86"/>
      <c r="K13" s="86"/>
    </row>
    <row r="14" spans="5:11" ht="14.25">
      <c r="E14" s="86"/>
      <c r="F14" s="86"/>
      <c r="G14" s="86"/>
      <c r="H14" s="86"/>
      <c r="I14" s="86"/>
      <c r="J14" s="86"/>
      <c r="K14" s="8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2023-05-25T09:34:58Z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