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32"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<sst xmlns="http://schemas.openxmlformats.org/spreadsheetml/2006/main" count="126" uniqueCount="62">
  <si>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</si>
  <si>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</si>
  <si>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</si>
  <si>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</si>
  <si>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</si>
  <si>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</si>
  <si>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</si>
  <si>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</si>
  <si>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</si>
  <si>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</si>
  <si>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</si>
  <si>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</si>
  <si>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</si>
  <si>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</si>
  <si>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</si>
  <si>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</si>
  <si>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</si>
  <si>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</si>
  <si>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</si>
  <si>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</si>
  <si>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</si>
  <si>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</si>
  <si>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</si>
  <si>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</si>
  <si>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</si>
  <si>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</si>
  <si>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</si>
  <si>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</si>
  <si>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</si>
  <si>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</si>
  <si>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</si>
  <si>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</si>
  <si>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</si>
  <si>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</si>
  <si>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</si>
  <si>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</si>
  <si>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</si>
  <si>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</si>
  <si>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</si>
  <si>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</si>
  <si>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</si>
  <si>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</si>
  <si>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</si>
  <si>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</si>
  <si>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</si>
  <si>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</si>
  <si>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</si>
  <si>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</si>
  <si>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</si>
  <si>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</si>
  <si>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</si>
  <si>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</si>
  <si>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Unit</t>
  </si>
  <si>
    <t>Nos.</t>
  </si>
  <si>
    <r>
      <rPr>
        <b/>
        <sz val="14"/>
        <color indexed="8"/>
        <rFont val="Times New Roman"/>
        <family val="1"/>
      </rPr>
      <t xml:space="preserve">Comprehensive AMC of Data Center Equipment (including DG Set, HVAC System, Chiller, IBMS-Access and Security controls, Server Racks and PDUs with RDHX, and other components) of  Supercomputing Center, IIT(BHU) Varanasi
</t>
    </r>
    <r>
      <rPr>
        <sz val="14"/>
        <color indexed="8"/>
        <rFont val="Times New Roman"/>
        <family val="1"/>
      </rPr>
      <t>(As per Technical specification and Scope of Work given in Annexure-1  of Tender Document)</t>
    </r>
  </si>
  <si>
    <t>item2</t>
  </si>
  <si>
    <t>Comprehensive AMC of Data Center Equipment (including DG Set, HVAC System, Chiller, IBMS-Access and Security controls, Server Racks and PDUs with RDHX, and other components) of  Supercomputing Center, IIT(BHU) Varanasi
(As per Technical specification and Scope of Work given in Annexure-1  of Tender Document)</t>
  </si>
  <si>
    <t>Manpower Management (Optional)
(As per Technical specification and Scope of Work given in Annexure-1 and Scope of Work of Tender Document)
(The rate quoted in Sl. No. 1.02 shall not be considered for determining L1.)</t>
  </si>
  <si>
    <r>
      <rPr>
        <b/>
        <sz val="14"/>
        <color indexed="8"/>
        <rFont val="Times New Roman"/>
        <family val="1"/>
      </rPr>
      <t xml:space="preserve">Manpower Management (Optional)
</t>
    </r>
    <r>
      <rPr>
        <sz val="14"/>
        <color indexed="8"/>
        <rFont val="Times New Roman"/>
        <family val="1"/>
      </rPr>
      <t xml:space="preserve">(As per Technical specification and Scope of Work given in Annexure-1 of Tender Document)
</t>
    </r>
    <r>
      <rPr>
        <b/>
        <sz val="14"/>
        <color indexed="8"/>
        <rFont val="Times New Roman"/>
        <family val="1"/>
      </rPr>
      <t>(The rate quoted in Sl. No. 1.02 shall not be considered for determining L1.)</t>
    </r>
  </si>
  <si>
    <t>Name of Work: Comprehensive AMC for Comprehensive AMC of Data Center Equipment (including DG Set, HVAC System, Chiller, IBMS-Access and Security controls, Server Racks and PDUs with RDHX, and other components) of Supercomputing Center, IIT(BHU) Varanasi</t>
  </si>
  <si>
    <t>Tender Inviting Authority: Coordinator, Supercomputing Center, IIT(BHU), Varanasi.</t>
  </si>
  <si>
    <t>Contract No: IIT(BHU)/2023-24/SCC/01-R dated 11.05.2023</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</si>
</sst>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0" fontId="26" fillId="0" borderId="13" xfId="59" applyNumberFormat="1" applyFont="1" applyFill="1" applyBorder="1" applyAlignment="1">
      <alignment horizontal="center" vertical="center" wrapText="1"/>
      <protection/>
    </xf>
    <xf numFmtId="2" fontId="7" fillId="36" borderId="22" xfId="55" applyNumberFormat="1" applyFont="1" applyFill="1" applyBorder="1" applyAlignment="1" applyProtection="1">
      <alignment horizontal="center" vertical="center" wrapText="1"/>
      <protection locked="0"/>
    </xf>
    <xf numFmtId="2" fontId="7" fillId="0" borderId="11" xfId="55" applyNumberFormat="1" applyFont="1" applyFill="1" applyBorder="1" applyAlignment="1" applyProtection="1">
      <alignment horizontal="center" vertical="center" wrapText="1"/>
      <protection locked="0"/>
    </xf>
    <xf numFmtId="2" fontId="7" fillId="0" borderId="13" xfId="55" applyNumberFormat="1" applyFont="1" applyFill="1" applyBorder="1" applyAlignment="1" applyProtection="1">
      <alignment horizontal="center" vertical="center" wrapText="1"/>
      <protection locked="0"/>
    </xf>
    <xf numFmtId="2" fontId="7" fillId="0" borderId="13" xfId="55" applyNumberFormat="1" applyFont="1" applyFill="1" applyBorder="1" applyAlignment="1">
      <alignment horizontal="center" vertical="center" wrapText="1"/>
      <protection/>
    </xf>
    <xf numFmtId="0" fontId="4" fillId="0" borderId="13" xfId="55" applyNumberFormat="1" applyFont="1" applyFill="1" applyBorder="1" applyAlignment="1">
      <alignment horizontal="center" vertical="center"/>
      <protection/>
    </xf>
    <xf numFmtId="2" fontId="4" fillId="0" borderId="13" xfId="59" applyNumberFormat="1" applyFont="1" applyFill="1" applyBorder="1" applyAlignment="1">
      <alignment horizontal="center" vertical="center"/>
      <protection/>
    </xf>
    <xf numFmtId="2" fontId="7" fillId="0" borderId="13" xfId="55" applyNumberFormat="1" applyFont="1" applyFill="1" applyBorder="1" applyAlignment="1" applyProtection="1">
      <alignment horizontal="center" vertical="center"/>
      <protection locked="0"/>
    </xf>
    <xf numFmtId="2" fontId="7" fillId="0" borderId="13" xfId="55" applyNumberFormat="1" applyFont="1" applyFill="1" applyBorder="1" applyAlignment="1" applyProtection="1">
      <alignment horizontal="center" vertical="center"/>
      <protection/>
    </xf>
    <xf numFmtId="2" fontId="4" fillId="0" borderId="13" xfId="55" applyNumberFormat="1" applyFont="1" applyFill="1" applyBorder="1" applyAlignment="1">
      <alignment horizontal="center" vertical="center"/>
      <protection/>
    </xf>
    <xf numFmtId="2" fontId="7" fillId="35" borderId="14" xfId="55" applyNumberFormat="1" applyFont="1" applyFill="1" applyBorder="1" applyAlignment="1" applyProtection="1">
      <alignment horizontal="center" vertical="center"/>
      <protection locked="0"/>
    </xf>
    <xf numFmtId="2" fontId="7" fillId="36" borderId="13" xfId="55" applyNumberFormat="1" applyFont="1" applyFill="1" applyBorder="1" applyAlignment="1" applyProtection="1">
      <alignment horizontal="center" vertical="center"/>
      <protection locked="0"/>
    </xf>
    <xf numFmtId="2" fontId="7" fillId="0" borderId="16" xfId="59" applyNumberFormat="1" applyFont="1" applyFill="1" applyBorder="1" applyAlignment="1">
      <alignment horizontal="center" vertical="center"/>
      <protection/>
    </xf>
    <xf numFmtId="2" fontId="7" fillId="0" borderId="16" xfId="57" applyNumberFormat="1" applyFont="1" applyFill="1" applyBorder="1" applyAlignment="1">
      <alignment horizontal="center" vertical="center"/>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pageSetUpPr fitToPage="1"/>
  </sheetPr>
  <dimension ref="A1:II18"/>
  <sheetViews>
    <sheetView showGridLines="0" zoomScale="71" zoomScaleNormal="71" zoomScalePageLayoutView="0" workbookViewId="0" topLeftCell="A1">
      <selection activeCell="B10" sqref="B10"/>
    </sheetView>
  </sheetViews>
  <sheetFormatPr defaultColWidth="9.140625" defaultRowHeight="15"/>
  <cols>
    <col min="1" max="1" width="14.28125" style="1" customWidth="1"/>
    <col min="2" max="2" width="89.281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00390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60</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59</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61</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68"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131.25" customHeight="1">
      <c r="A14" s="25">
        <v>1.01</v>
      </c>
      <c r="B14" s="67" t="s">
        <v>54</v>
      </c>
      <c r="C14" s="65" t="s">
        <v>25</v>
      </c>
      <c r="D14" s="64">
        <v>1</v>
      </c>
      <c r="E14" s="73" t="s">
        <v>52</v>
      </c>
      <c r="F14" s="74">
        <v>1350000</v>
      </c>
      <c r="G14" s="75"/>
      <c r="H14" s="76"/>
      <c r="I14" s="74" t="s">
        <v>28</v>
      </c>
      <c r="J14" s="77">
        <f>IF(I14="Less(-)",-1,1)</f>
        <v>1</v>
      </c>
      <c r="K14" s="75" t="s">
        <v>29</v>
      </c>
      <c r="L14" s="75" t="s">
        <v>4</v>
      </c>
      <c r="M14" s="78"/>
      <c r="N14" s="79"/>
      <c r="O14" s="75">
        <f>(M14*N14%)*D14</f>
        <v>0</v>
      </c>
      <c r="P14" s="69"/>
      <c r="Q14" s="79"/>
      <c r="R14" s="75"/>
      <c r="S14" s="70"/>
      <c r="T14" s="71"/>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80">
        <f>total_amount_ba($B$2,$D$2,D14,F14,J14,K14,M14)*D14</f>
        <v>0</v>
      </c>
      <c r="BB14" s="81">
        <f>BA14+SUM(O14:AZ14)</f>
        <v>0</v>
      </c>
      <c r="BC14" s="38" t="str">
        <f>SpellNumber(L14,BB14)</f>
        <v>INR Zero Only</v>
      </c>
      <c r="IA14" s="39">
        <v>1.01</v>
      </c>
      <c r="IB14" s="66" t="s">
        <v>56</v>
      </c>
      <c r="IC14" s="39" t="s">
        <v>25</v>
      </c>
      <c r="ID14" s="39">
        <v>1</v>
      </c>
      <c r="IE14" s="40" t="s">
        <v>52</v>
      </c>
      <c r="IF14" s="40" t="s">
        <v>30</v>
      </c>
      <c r="IG14" s="40" t="s">
        <v>25</v>
      </c>
      <c r="IH14" s="40">
        <v>123.223</v>
      </c>
      <c r="II14" s="40" t="s">
        <v>27</v>
      </c>
    </row>
    <row r="15" spans="1:243" s="39" customFormat="1" ht="131.25" customHeight="1">
      <c r="A15" s="25">
        <v>1.02</v>
      </c>
      <c r="B15" s="67" t="s">
        <v>58</v>
      </c>
      <c r="C15" s="65" t="s">
        <v>55</v>
      </c>
      <c r="D15" s="64">
        <v>4</v>
      </c>
      <c r="E15" s="73" t="s">
        <v>53</v>
      </c>
      <c r="F15" s="74">
        <v>1350000</v>
      </c>
      <c r="G15" s="75"/>
      <c r="H15" s="76"/>
      <c r="I15" s="74" t="s">
        <v>28</v>
      </c>
      <c r="J15" s="77">
        <f>IF(I15="Less(-)",-1,1)</f>
        <v>1</v>
      </c>
      <c r="K15" s="75" t="s">
        <v>29</v>
      </c>
      <c r="L15" s="75" t="s">
        <v>4</v>
      </c>
      <c r="M15" s="78"/>
      <c r="N15" s="79"/>
      <c r="O15" s="75">
        <f>(M15*N15%)*D15</f>
        <v>0</v>
      </c>
      <c r="P15" s="69"/>
      <c r="Q15" s="79"/>
      <c r="R15" s="75"/>
      <c r="S15" s="70"/>
      <c r="T15" s="71"/>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80">
        <f>total_amount_ba($B$2,$D$2,D15,F15,J15,K15,M15)*D15</f>
        <v>0</v>
      </c>
      <c r="BB15" s="81">
        <f>BA15+SUM(O15:AZ15)</f>
        <v>0</v>
      </c>
      <c r="BC15" s="38" t="str">
        <f>SpellNumber(L15,BB15)</f>
        <v>INR Zero Only</v>
      </c>
      <c r="IA15" s="39">
        <v>1.02</v>
      </c>
      <c r="IB15" s="66" t="s">
        <v>57</v>
      </c>
      <c r="IC15" s="39" t="s">
        <v>55</v>
      </c>
      <c r="ID15" s="39">
        <v>4</v>
      </c>
      <c r="IE15" s="40" t="s">
        <v>53</v>
      </c>
      <c r="IF15" s="40" t="s">
        <v>30</v>
      </c>
      <c r="IG15" s="40" t="s">
        <v>25</v>
      </c>
      <c r="IH15" s="40">
        <v>123.223</v>
      </c>
      <c r="II15" s="40" t="s">
        <v>27</v>
      </c>
    </row>
    <row r="16" spans="1:243" s="39" customFormat="1" ht="42" customHeight="1">
      <c r="A16" s="41" t="s">
        <v>32</v>
      </c>
      <c r="B16" s="63"/>
      <c r="C16" s="43"/>
      <c r="D16" s="44"/>
      <c r="E16" s="44"/>
      <c r="F16" s="44"/>
      <c r="G16" s="44"/>
      <c r="H16" s="45"/>
      <c r="I16" s="45"/>
      <c r="J16" s="45"/>
      <c r="K16" s="45"/>
      <c r="L16" s="46"/>
      <c r="BA16" s="47">
        <f>SUM(BA13:BA15)</f>
        <v>0</v>
      </c>
      <c r="BB16" s="47">
        <f>SUM(BB13:BB15)</f>
        <v>0</v>
      </c>
      <c r="BC16" s="38" t="str">
        <f>SpellNumber($E$2,BB16)</f>
        <v>INR Zero Only</v>
      </c>
      <c r="IE16" s="40">
        <v>4</v>
      </c>
      <c r="IF16" s="40" t="s">
        <v>31</v>
      </c>
      <c r="IG16" s="40" t="s">
        <v>33</v>
      </c>
      <c r="IH16" s="40">
        <v>10</v>
      </c>
      <c r="II16" s="40" t="s">
        <v>27</v>
      </c>
    </row>
    <row r="17" spans="1:243" s="56" customFormat="1" ht="12.75" customHeight="1" hidden="1">
      <c r="A17" s="42" t="s">
        <v>34</v>
      </c>
      <c r="B17" s="48"/>
      <c r="C17" s="49"/>
      <c r="D17" s="50"/>
      <c r="E17" s="61" t="s">
        <v>35</v>
      </c>
      <c r="F17" s="62"/>
      <c r="G17" s="51"/>
      <c r="H17" s="52"/>
      <c r="I17" s="52"/>
      <c r="J17" s="52"/>
      <c r="K17" s="53"/>
      <c r="L17" s="54"/>
      <c r="M17" s="55" t="s">
        <v>36</v>
      </c>
      <c r="O17" s="39"/>
      <c r="P17" s="39"/>
      <c r="Q17" s="39"/>
      <c r="R17" s="39"/>
      <c r="S17" s="39"/>
      <c r="BA17" s="57">
        <f>IF(ISBLANK(F17),0,IF(E17="Excess (+)",ROUND(BA16+(BA16*F17),2),IF(E17="Less (-)",ROUND(BA16+(BA16*F17*(-1)),2),0)))</f>
        <v>0</v>
      </c>
      <c r="BB17" s="58">
        <f>ROUND(BA17,0)</f>
        <v>0</v>
      </c>
      <c r="BC17" s="59" t="str">
        <f>SpellNumber(L17,BB17)</f>
        <v> Zero Only</v>
      </c>
      <c r="IE17" s="60"/>
      <c r="IF17" s="60"/>
      <c r="IG17" s="60"/>
      <c r="IH17" s="60"/>
      <c r="II17" s="60"/>
    </row>
    <row r="18" spans="1:243" s="56" customFormat="1" ht="43.5" customHeight="1">
      <c r="A18" s="41" t="s">
        <v>37</v>
      </c>
      <c r="B18" s="41"/>
      <c r="C18" s="83" t="str">
        <f>SpellNumber($E$2,BB16)</f>
        <v>INR Zero Only</v>
      </c>
      <c r="D18" s="83"/>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3"/>
      <c r="BA18" s="83"/>
      <c r="BB18" s="83"/>
      <c r="BC18" s="83"/>
      <c r="IE18" s="60"/>
      <c r="IF18" s="60"/>
      <c r="IG18" s="60"/>
      <c r="IH18" s="60"/>
      <c r="II18" s="60"/>
    </row>
    <row r="19" ht="15"/>
    <row r="20" ht="15"/>
    <row r="21" ht="15"/>
  </sheetData>
  <sheetProtection password="EABE" sheet="1"/>
  <mergeCells count="8">
    <mergeCell ref="A9:BC9"/>
    <mergeCell ref="C18:BC18"/>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5">
      <formula1>0</formula1>
      <formula2>0</formula2>
    </dataValidation>
    <dataValidation type="list" showErrorMessage="1" sqref="I13:I15">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7">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7">
      <formula1>"Select,Option C1,Option D1"</formula1>
      <formula2>0</formula2>
    </dataValidation>
    <dataValidation type="decimal" allowBlank="1" showErrorMessage="1" errorTitle="Invalid Entry" error="Only Numeric Values are allowed. " sqref="A13:A15">
      <formula1>0</formula1>
      <formula2>999999999999999</formula2>
    </dataValidation>
    <dataValidation allowBlank="1" showInputMessage="1" showErrorMessage="1" promptTitle="Itemcode/Make" prompt="Please enter text" sqref="C13:C15">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5">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5">
      <formula1>0</formula1>
      <formula2>999999999999999</formula2>
    </dataValidation>
    <dataValidation allowBlank="1" showInputMessage="1" showErrorMessage="1" promptTitle="Units" prompt="Please enter Units in text" sqref="E13:E15">
      <formula1>0</formula1>
      <formula2>0</formula2>
    </dataValidation>
    <dataValidation type="decimal" allowBlank="1" showInputMessage="1" showErrorMessage="1" promptTitle="Quantity" prompt="Please enter the Quantity for this item. " errorTitle="Invalid Entry" error="Only Numeric Values are allowed. " sqref="F13:F15 D13:D15">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5">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M15">
      <formula1>0</formula1>
      <formula2>999999999999999</formula2>
    </dataValidation>
    <dataValidation type="list" allowBlank="1" showInputMessage="1" showErrorMessage="1" sqref="L13 L15 L14">
      <formula1>"INR"</formula1>
    </dataValidation>
    <dataValidation type="decimal" allowBlank="1" showInputMessage="1" showErrorMessage="1" promptTitle="GST Pertentage" prompt="Please enter GST Pertentage for this item. " errorTitle="Invaid Entry" error="Only Numeric Values are allowed. " sqref="N14:N15">
      <formula1>0</formula1>
      <formula2>999999999999999</formula2>
    </dataValidation>
    <dataValidation type="decimal" allowBlank="1" showInputMessage="1" showErrorMessage="1" promptTitle="GST Amount" prompt="GST Amount in Rupees for this item. " errorTitle="Invaid Entry" error="Only Numeric Values are allowed. " sqref="O14:O15">
      <formula1>0</formula1>
      <formula2>999999999999999</formula2>
    </dataValidation>
    <dataValidation allowBlank="1" showInputMessage="1" showErrorMessage="1" promptTitle="Freight Charges" prompt="Please enter Freight Charges (Uploading and stacking) in Rupees for this item, if any." sqref="P14:P15"/>
    <dataValidation type="decimal" allowBlank="1" showInputMessage="1" showErrorMessage="1" promptTitle="Any other Taxes/Duties/Levies" prompt="Please enter any other Taxes/Duties/Levies in Rupees for this item, if any." errorTitle="Invaid Entry" error="Only Numeric Values are allowed. " sqref="Q14:Q15">
      <formula1>0</formula1>
      <formula2>999999999999999</formula2>
    </dataValidation>
  </dataValidations>
  <printOptions/>
  <pageMargins left="0.35" right="0.240277777777778" top="0.75" bottom="0.440277777777778" header="0.511805555555556" footer="0.511805555555556"/>
  <pageSetup fitToHeight="1" fitToWidth="1" horizontalDpi="300" verticalDpi="300" orientation="landscape" paperSize="9" scale="5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4.25">
      <c r="E6" s="88" t="s">
        <v>38</v>
      </c>
      <c r="F6" s="88"/>
      <c r="G6" s="88"/>
      <c r="H6" s="88"/>
      <c r="I6" s="88"/>
      <c r="J6" s="88"/>
      <c r="K6" s="88"/>
    </row>
    <row r="7" spans="5:11" ht="14.25">
      <c r="E7" s="89"/>
      <c r="F7" s="89"/>
      <c r="G7" s="89"/>
      <c r="H7" s="89"/>
      <c r="I7" s="89"/>
      <c r="J7" s="89"/>
      <c r="K7" s="89"/>
    </row>
    <row r="8" spans="5:11" ht="14.25">
      <c r="E8" s="89"/>
      <c r="F8" s="89"/>
      <c r="G8" s="89"/>
      <c r="H8" s="89"/>
      <c r="I8" s="89"/>
      <c r="J8" s="89"/>
      <c r="K8" s="89"/>
    </row>
    <row r="9" spans="5:11" ht="14.25">
      <c r="E9" s="89"/>
      <c r="F9" s="89"/>
      <c r="G9" s="89"/>
      <c r="H9" s="89"/>
      <c r="I9" s="89"/>
      <c r="J9" s="89"/>
      <c r="K9" s="89"/>
    </row>
    <row r="10" spans="5:11" ht="14.25">
      <c r="E10" s="89"/>
      <c r="F10" s="89"/>
      <c r="G10" s="89"/>
      <c r="H10" s="89"/>
      <c r="I10" s="89"/>
      <c r="J10" s="89"/>
      <c r="K10" s="89"/>
    </row>
    <row r="11" spans="5:11" ht="14.25">
      <c r="E11" s="89"/>
      <c r="F11" s="89"/>
      <c r="G11" s="89"/>
      <c r="H11" s="89"/>
      <c r="I11" s="89"/>
      <c r="J11" s="89"/>
      <c r="K11" s="89"/>
    </row>
    <row r="12" spans="5:11" ht="14.25">
      <c r="E12" s="89"/>
      <c r="F12" s="89"/>
      <c r="G12" s="89"/>
      <c r="H12" s="89"/>
      <c r="I12" s="89"/>
      <c r="J12" s="89"/>
      <c r="K12" s="89"/>
    </row>
    <row r="13" spans="5:11" ht="14.25">
      <c r="E13" s="89"/>
      <c r="F13" s="89"/>
      <c r="G13" s="89"/>
      <c r="H13" s="89"/>
      <c r="I13" s="89"/>
      <c r="J13" s="89"/>
      <c r="K13" s="89"/>
    </row>
    <row r="14" spans="5:11" ht="14.2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2021-01-20T08:30:04Z</cp:lastPrinted>
  <dcterms:created xsi:type="dcterms:W3CDTF">2009-01-30T06:42:42Z</dcterms:created>
  <dcterms:modified xsi:type="dcterms:W3CDTF">2023-05-11T11:36:09Z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