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<sst xmlns="http://schemas.openxmlformats.org/spreadsheetml/2006/main" count="114" uniqueCount="58">
  <si>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</si>
  <si>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</si>
  <si>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</si>
  <si>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</si>
  <si>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</si>
  <si>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</si>
  <si>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</si>
  <si>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</si>
  <si>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</si>
  <si>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</si>
  <si>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</si>
  <si>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</si>
  <si>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</si>
  <si>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</si>
  <si>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</si>
  <si>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</si>
  <si>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</si>
  <si>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</si>
  <si>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</si>
  <si>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</si>
  <si>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</si>
  <si>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</si>
  <si>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</si>
  <si>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</si>
  <si>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</si>
  <si>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</si>
  <si>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</si>
  <si>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</si>
  <si>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</si>
  <si>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</si>
  <si>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</si>
  <si>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</si>
  <si>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</si>
  <si>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</si>
  <si>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</si>
  <si>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</si>
  <si>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</si>
  <si>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</si>
  <si>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</si>
  <si>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</si>
  <si>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</si>
  <si>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</si>
  <si>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</si>
  <si>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</si>
  <si>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</si>
  <si>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</si>
  <si>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</si>
  <si>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</si>
  <si>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</si>
  <si>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Registrar, IIT(BHU), Varanasi.</t>
  </si>
  <si>
    <t>Per Month</t>
  </si>
  <si>
    <r>
      <t xml:space="preserve">Total Admin Charges per Month 
in
</t>
    </r>
    <r>
      <rPr>
        <b/>
        <sz val="11"/>
        <color indexed="10"/>
        <rFont val="Arial"/>
        <family val="2"/>
      </rPr>
      <t>Rs.      P</t>
    </r>
  </si>
  <si>
    <t>Total Admin Charges per Month In Words</t>
  </si>
  <si>
    <t>Name of Work: Supply of Manpower in IIT(BHU), Varanasi.</t>
  </si>
  <si>
    <t>Contract No:  IIT(BHU)/Admin/2022-23/02</t>
  </si>
  <si>
    <t>Supply of Manpower (As per Section VI of the tender document).
 (Rate must be as per the current minimum rates of wages including VDA for area “B” at Varanasi as per the order of Ministry of Labour and Employment, Govt. Of India. &amp; DGR Rate. The ESI @ 3.25 % and Employer share of EPF @ 13% are not part of the monthly gross wages.)</t>
  </si>
  <si>
    <t>Admin./Service Charges in Percentage on Rs.35,14,448 /-  approx per month</t>
  </si>
  <si>
    <r>
      <t xml:space="preserve">Supply of Manpower (As per Section VI &amp; VII of the tender document).
</t>
    </r>
    <r>
      <rPr>
        <b/>
        <sz val="12"/>
        <color indexed="8"/>
        <rFont val="Times New Roman"/>
        <family val="1"/>
      </rPr>
      <t xml:space="preserve"> (Rate must be as per the current minimum rates of wages including VDA for area “B” at Varanasi as per the order of Ministry of Labour and Employment, Govt. Of India. Admin./Service Charges will be payable on gross wages only.
The gross wage for the month of July 2022 was Rs.35,14,448 /- . The ESI @ 3.25 % and Employer share of EPF @ 13% are not part of the monthly gross wages.)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</si>
</sst>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164" fontId="4" fillId="0" borderId="12" xfId="59" applyNumberFormat="1" applyFont="1" applyFill="1" applyBorder="1" applyAlignment="1">
      <alignment vertical="top"/>
      <protection/>
    </xf>
    <xf numFmtId="0" fontId="4" fillId="0" borderId="12" xfId="55" applyNumberFormat="1" applyFont="1" applyFill="1" applyBorder="1" applyAlignment="1">
      <alignment horizontal="left" vertical="top"/>
      <protection/>
    </xf>
    <xf numFmtId="0" fontId="7" fillId="0" borderId="12" xfId="55" applyNumberFormat="1" applyFont="1" applyFill="1" applyBorder="1" applyAlignment="1" applyProtection="1">
      <alignment horizontal="right" vertical="top"/>
      <protection/>
    </xf>
    <xf numFmtId="0" fontId="4" fillId="0" borderId="12" xfId="59" applyNumberFormat="1" applyFont="1" applyFill="1" applyBorder="1" applyAlignment="1">
      <alignment vertical="top"/>
      <protection/>
    </xf>
    <xf numFmtId="0" fontId="4" fillId="0" borderId="12" xfId="55" applyNumberFormat="1" applyFont="1" applyFill="1" applyBorder="1" applyAlignment="1">
      <alignment vertical="top"/>
      <protection/>
    </xf>
    <xf numFmtId="0" fontId="7" fillId="0" borderId="12" xfId="55" applyNumberFormat="1" applyFont="1" applyFill="1" applyBorder="1" applyAlignment="1" applyProtection="1">
      <alignment horizontal="left" vertical="top"/>
      <protection locked="0"/>
    </xf>
    <xf numFmtId="0" fontId="4" fillId="0" borderId="12" xfId="55" applyNumberFormat="1" applyFont="1" applyFill="1" applyBorder="1" applyAlignment="1" applyProtection="1">
      <alignment vertical="top"/>
      <protection/>
    </xf>
    <xf numFmtId="0" fontId="7" fillId="0" borderId="13" xfId="55" applyNumberFormat="1" applyFont="1" applyFill="1" applyBorder="1" applyAlignment="1" applyProtection="1">
      <alignment horizontal="right" vertical="top"/>
      <protection locked="0"/>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164" fontId="7" fillId="0" borderId="15" xfId="59" applyNumberFormat="1" applyFont="1" applyFill="1" applyBorder="1" applyAlignment="1">
      <alignment horizontal="right" vertical="top"/>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2"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6"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2"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2" xfId="55" applyNumberFormat="1" applyFont="1" applyFill="1" applyBorder="1" applyAlignment="1" applyProtection="1">
      <alignment horizontal="center" vertical="center" wrapText="1"/>
      <protection locked="0"/>
    </xf>
    <xf numFmtId="2" fontId="7" fillId="0" borderId="12" xfId="55" applyNumberFormat="1" applyFont="1" applyFill="1" applyBorder="1" applyAlignment="1">
      <alignment horizontal="center" vertical="center" wrapText="1"/>
      <protection/>
    </xf>
    <xf numFmtId="0" fontId="4" fillId="0" borderId="12" xfId="55" applyNumberFormat="1" applyFont="1" applyFill="1" applyBorder="1" applyAlignment="1">
      <alignment horizontal="center" vertical="center"/>
      <protection/>
    </xf>
    <xf numFmtId="2" fontId="4" fillId="0" borderId="12" xfId="59" applyNumberFormat="1" applyFont="1" applyFill="1" applyBorder="1" applyAlignment="1">
      <alignment horizontal="center" vertical="center"/>
      <protection/>
    </xf>
    <xf numFmtId="2" fontId="7" fillId="0" borderId="12" xfId="55" applyNumberFormat="1" applyFont="1" applyFill="1" applyBorder="1" applyAlignment="1" applyProtection="1">
      <alignment horizontal="center" vertical="center"/>
      <protection locked="0"/>
    </xf>
    <xf numFmtId="2" fontId="7" fillId="0" borderId="12" xfId="55" applyNumberFormat="1" applyFont="1" applyFill="1" applyBorder="1" applyAlignment="1" applyProtection="1">
      <alignment horizontal="center" vertical="center"/>
      <protection/>
    </xf>
    <xf numFmtId="2" fontId="4" fillId="0" borderId="12" xfId="55" applyNumberFormat="1" applyFont="1" applyFill="1" applyBorder="1" applyAlignment="1">
      <alignment horizontal="center" vertical="center"/>
      <protection/>
    </xf>
    <xf numFmtId="2" fontId="7" fillId="35" borderId="13" xfId="55" applyNumberFormat="1" applyFont="1" applyFill="1" applyBorder="1" applyAlignment="1" applyProtection="1">
      <alignment horizontal="center" vertical="center"/>
      <protection locked="0"/>
    </xf>
    <xf numFmtId="2" fontId="7" fillId="36" borderId="12" xfId="55" applyNumberFormat="1" applyFont="1" applyFill="1" applyBorder="1" applyAlignment="1" applyProtection="1">
      <alignment horizontal="center" vertical="center"/>
      <protection locked="0"/>
    </xf>
    <xf numFmtId="2" fontId="7" fillId="0" borderId="15" xfId="59" applyNumberFormat="1" applyFont="1" applyFill="1" applyBorder="1" applyAlignment="1">
      <alignment horizontal="center" vertical="center"/>
      <protection/>
    </xf>
    <xf numFmtId="2" fontId="7" fillId="0" borderId="15" xfId="57" applyNumberFormat="1" applyFont="1" applyFill="1" applyBorder="1" applyAlignment="1">
      <alignment horizontal="center" vertical="center"/>
      <protection/>
    </xf>
    <xf numFmtId="0" fontId="25" fillId="0" borderId="22" xfId="0" applyFont="1" applyFill="1" applyBorder="1" applyAlignment="1">
      <alignment horizontal="left" vertical="top" wrapText="1"/>
    </xf>
    <xf numFmtId="0" fontId="11" fillId="0" borderId="12" xfId="55"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hidden="1" customWidth="1"/>
    <col min="5" max="5" width="11.28125" style="1" customWidth="1"/>
    <col min="6" max="6" width="13.140625" style="1" hidden="1" customWidth="1"/>
    <col min="7" max="12" width="9.140625" style="1" hidden="1" customWidth="1"/>
    <col min="13" max="13" width="19.710937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hidden="1" customWidth="1"/>
    <col min="54" max="54" width="34.71093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4" t="s">
        <v>49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90" customHeight="1">
      <c r="A8" s="11" t="s">
        <v>38</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39</v>
      </c>
      <c r="G11" s="19"/>
      <c r="H11" s="19"/>
      <c r="I11" s="19" t="s">
        <v>19</v>
      </c>
      <c r="J11" s="19" t="s">
        <v>20</v>
      </c>
      <c r="K11" s="19" t="s">
        <v>21</v>
      </c>
      <c r="L11" s="19" t="s">
        <v>22</v>
      </c>
      <c r="M11" s="19" t="s">
        <v>56</v>
      </c>
      <c r="N11" s="19" t="s">
        <v>45</v>
      </c>
      <c r="O11" s="19" t="s">
        <v>44</v>
      </c>
      <c r="P11" s="19" t="s">
        <v>47</v>
      </c>
      <c r="Q11" s="19" t="s">
        <v>48</v>
      </c>
      <c r="R11" s="19" t="s">
        <v>40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43</v>
      </c>
      <c r="BB11" s="20" t="s">
        <v>51</v>
      </c>
      <c r="BC11" s="21" t="s">
        <v>52</v>
      </c>
      <c r="IE11" s="18"/>
      <c r="IF11" s="18"/>
      <c r="IG11" s="18"/>
      <c r="IH11" s="18"/>
      <c r="II11" s="18"/>
    </row>
    <row r="12" spans="1:243" s="17" customFormat="1" ht="23.25" customHeight="1">
      <c r="A12" s="22">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38" customFormat="1" ht="35.25" customHeight="1">
      <c r="A13" s="24">
        <v>1</v>
      </c>
      <c r="B13" s="66" t="s">
        <v>46</v>
      </c>
      <c r="C13" s="25"/>
      <c r="D13" s="26"/>
      <c r="E13" s="27"/>
      <c r="F13" s="26"/>
      <c r="G13" s="28"/>
      <c r="H13" s="28"/>
      <c r="I13" s="29"/>
      <c r="J13" s="30"/>
      <c r="K13" s="31"/>
      <c r="L13" s="31"/>
      <c r="M13" s="32"/>
      <c r="N13" s="33"/>
      <c r="O13" s="33"/>
      <c r="P13" s="34"/>
      <c r="Q13" s="33"/>
      <c r="R13" s="33"/>
      <c r="S13" s="35"/>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36"/>
      <c r="BB13" s="36"/>
      <c r="BC13" s="37"/>
      <c r="IA13" s="38">
        <v>1</v>
      </c>
      <c r="IB13" s="38" t="s">
        <v>46</v>
      </c>
      <c r="IE13" s="39"/>
      <c r="IF13" s="39" t="s">
        <v>23</v>
      </c>
      <c r="IG13" s="39" t="s">
        <v>24</v>
      </c>
      <c r="IH13" s="39">
        <v>10</v>
      </c>
      <c r="II13" s="39" t="s">
        <v>25</v>
      </c>
    </row>
    <row r="14" spans="1:243" s="38" customFormat="1" ht="156" customHeight="1">
      <c r="A14" s="24">
        <v>1.01</v>
      </c>
      <c r="B14" s="80" t="s">
        <v>57</v>
      </c>
      <c r="C14" s="64" t="s">
        <v>24</v>
      </c>
      <c r="D14" s="63">
        <v>1</v>
      </c>
      <c r="E14" s="71" t="s">
        <v>50</v>
      </c>
      <c r="F14" s="72">
        <v>3514448</v>
      </c>
      <c r="G14" s="73"/>
      <c r="H14" s="74"/>
      <c r="I14" s="72" t="s">
        <v>27</v>
      </c>
      <c r="J14" s="75">
        <f>IF(I14="Less(-)",-1,1)</f>
        <v>1</v>
      </c>
      <c r="K14" s="73" t="s">
        <v>28</v>
      </c>
      <c r="L14" s="73" t="s">
        <v>4</v>
      </c>
      <c r="M14" s="76"/>
      <c r="N14" s="77"/>
      <c r="O14" s="73">
        <f>(M14*N14%)*D14</f>
        <v>0</v>
      </c>
      <c r="P14" s="67"/>
      <c r="Q14" s="77"/>
      <c r="R14" s="73"/>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8">
        <f>total_amount_ba($B$2,$D$2,D14,F14,J14,K14,M14)*D14</f>
        <v>0</v>
      </c>
      <c r="BB14" s="79">
        <f>F14*M14/100</f>
        <v>0</v>
      </c>
      <c r="BC14" s="37" t="str">
        <f>SpellNumber(L14,BB14)</f>
        <v>INR Zero Only</v>
      </c>
      <c r="IA14" s="38">
        <v>1.01</v>
      </c>
      <c r="IB14" s="65" t="s">
        <v>55</v>
      </c>
      <c r="IC14" s="38" t="s">
        <v>24</v>
      </c>
      <c r="ID14" s="38">
        <v>1</v>
      </c>
      <c r="IE14" s="39" t="s">
        <v>50</v>
      </c>
      <c r="IF14" s="39" t="s">
        <v>29</v>
      </c>
      <c r="IG14" s="39" t="s">
        <v>24</v>
      </c>
      <c r="IH14" s="39">
        <v>123.223</v>
      </c>
      <c r="II14" s="39" t="s">
        <v>26</v>
      </c>
    </row>
    <row r="15" spans="1:243" s="38" customFormat="1" ht="42" customHeight="1">
      <c r="A15" s="40" t="s">
        <v>31</v>
      </c>
      <c r="B15" s="62"/>
      <c r="C15" s="42"/>
      <c r="D15" s="43"/>
      <c r="E15" s="43"/>
      <c r="F15" s="43"/>
      <c r="G15" s="43"/>
      <c r="H15" s="44"/>
      <c r="I15" s="44"/>
      <c r="J15" s="44"/>
      <c r="K15" s="44"/>
      <c r="L15" s="45"/>
      <c r="BA15" s="46">
        <f>SUM(BA13:BA14)</f>
        <v>0</v>
      </c>
      <c r="BB15" s="46">
        <f>SUM(BB13:BB14)</f>
        <v>0</v>
      </c>
      <c r="BC15" s="37" t="str">
        <f>SpellNumber($E$2,BB15)</f>
        <v>INR Zero Only</v>
      </c>
      <c r="IE15" s="39">
        <v>4</v>
      </c>
      <c r="IF15" s="39" t="s">
        <v>30</v>
      </c>
      <c r="IG15" s="39" t="s">
        <v>32</v>
      </c>
      <c r="IH15" s="39">
        <v>10</v>
      </c>
      <c r="II15" s="39" t="s">
        <v>26</v>
      </c>
    </row>
    <row r="16" spans="1:243" s="55" customFormat="1" ht="12.75" customHeight="1" hidden="1">
      <c r="A16" s="41" t="s">
        <v>33</v>
      </c>
      <c r="B16" s="47"/>
      <c r="C16" s="48"/>
      <c r="D16" s="49"/>
      <c r="E16" s="60" t="s">
        <v>34</v>
      </c>
      <c r="F16" s="61"/>
      <c r="G16" s="50"/>
      <c r="H16" s="51"/>
      <c r="I16" s="51"/>
      <c r="J16" s="51"/>
      <c r="K16" s="52"/>
      <c r="L16" s="53"/>
      <c r="M16" s="54" t="s">
        <v>35</v>
      </c>
      <c r="O16" s="38"/>
      <c r="P16" s="38"/>
      <c r="Q16" s="38"/>
      <c r="R16" s="38"/>
      <c r="S16" s="38"/>
      <c r="BA16" s="56">
        <f>IF(ISBLANK(F16),0,IF(E16="Excess (+)",ROUND(BA15+(BA15*F16),2),IF(E16="Less (-)",ROUND(BA15+(BA15*F16*(-1)),2),0)))</f>
        <v>0</v>
      </c>
      <c r="BB16" s="57">
        <f>ROUND(BA16,0)</f>
        <v>0</v>
      </c>
      <c r="BC16" s="58" t="str">
        <f>SpellNumber(L16,BB16)</f>
        <v> Zero Only</v>
      </c>
      <c r="IE16" s="59"/>
      <c r="IF16" s="59"/>
      <c r="IG16" s="59"/>
      <c r="IH16" s="59"/>
      <c r="II16" s="59"/>
    </row>
    <row r="17" spans="1:243" s="55" customFormat="1" ht="43.5" customHeight="1">
      <c r="A17" s="40" t="s">
        <v>36</v>
      </c>
      <c r="B17" s="40"/>
      <c r="C17" s="82" t="str">
        <f>SpellNumber($E$2,BB15)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59"/>
      <c r="IF17" s="59"/>
      <c r="IG17" s="59"/>
      <c r="IH17" s="59"/>
      <c r="II17" s="59"/>
    </row>
    <row r="18" ht="15"/>
    <row r="19" ht="15"/>
    <row r="20" ht="15"/>
    <row r="22" ht="15"/>
  </sheetData>
  <sheetProtection password="C89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7" t="s">
        <v>37</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2022-10-06T11:13:15Z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