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5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<sst xmlns="http://schemas.openxmlformats.org/spreadsheetml/2006/main" count="524" uniqueCount="139">
  <si>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</si>
  <si>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</si>
  <si>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</si>
  <si>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</si>
  <si>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</si>
  <si>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</si>
  <si>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</si>
  <si>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</si>
  <si>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</si>
  <si>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</si>
  <si>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</si>
  <si>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</si>
  <si>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</si>
  <si>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</si>
  <si>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</si>
  <si>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</si>
  <si>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</si>
  <si>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</si>
  <si>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</si>
  <si>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</si>
  <si>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</si>
  <si>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</si>
  <si>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</si>
  <si>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</si>
  <si>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</si>
  <si>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</si>
  <si>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</si>
  <si>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</si>
  <si>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</si>
  <si>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</si>
  <si>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</si>
  <si>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</si>
  <si>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</si>
  <si>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</si>
  <si>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</si>
  <si>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</si>
  <si>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</si>
  <si>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</si>
  <si>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</si>
  <si>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</si>
  <si>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</si>
  <si>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</si>
  <si>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</si>
  <si>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</si>
  <si>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item2</t>
  </si>
  <si>
    <t>BI01010001010000000000000515BI0100001115</t>
  </si>
  <si>
    <t>item3</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</si>
  <si>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</si>
  <si>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</si>
  <si>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</si>
  <si>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</si>
  <si>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</si>
  <si>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</si>
  <si>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</si>
  <si>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</si>
  <si>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</si>
  <si>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BI01010001010000000000000515BI0100001127</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</si>
  <si>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</si>
  <si>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</si>
  <si>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</si>
  <si>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</si>
  <si>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</si>
  <si>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</si>
  <si>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</si>
  <si>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</si>
  <si>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</si>
  <si>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</si>
  <si>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</si>
  <si>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</si>
  <si>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</si>
  <si>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</si>
  <si>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</si>
  <si>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</si>
  <si>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</si>
  <si>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</si>
  <si>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</si>
  <si>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</si>
  <si>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</si>
  <si>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</si>
  <si>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</si>
  <si>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</si>
  <si>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</si>
  <si>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</si>
  <si>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</si>
  <si>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BI01010001010000000000000515BI0100001145</t>
  </si>
  <si>
    <t>BI01010001010000000000000515BI0100001146</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</si>
  <si>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</si>
  <si>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</si>
  <si>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</si>
  <si>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</si>
  <si>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</si>
  <si>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</si>
  <si>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</si>
  <si>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</si>
  <si>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</si>
  <si>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</si>
  <si>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</si>
  <si>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</si>
  <si>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t xml:space="preserve">Supplying and fixing suitable size GI/PVC box with modular plate and cover in front on surface or in recess, including providing and fixing 6 pin 5/6 &amp; 15/16 A modular socket outlet and 15/16 A modular switch, connections etc. as required. </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</si>
  <si>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</si>
  <si>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Double Pole MCB Make-L&amp;T/ABB/C&amp;S/Legrand/Hagger/Seimens/Schneider</t>
  </si>
  <si>
    <t>FP MCB 40/63 A Make-L&amp;T/ABB/C&amp;S/Legrand/Hagger/Seimens/Schneider</t>
  </si>
  <si>
    <r>
      <t xml:space="preserve">Providing,installation, fixing,Connecting and Testing of LED Batten,4 Feet,20W, as per site requirment. </t>
    </r>
    <r>
      <rPr>
        <b/>
        <sz val="10"/>
        <rFont val="Times New Roman"/>
        <family val="1"/>
      </rPr>
      <t>(Make: Wipro/ Philipse/ Syska/CG/Polycab )</t>
    </r>
  </si>
  <si>
    <t>Providing,Installation,Fixing,Connecting and Testing of LED Flood Light,70-100 W, as per site requirment. (Make: Wipro/ Philipse/ Syska/CG/Polycab )</t>
  </si>
  <si>
    <t>Providing,Installation,Fixing,Connecting and Testing of LED street Light,70-100 W, as per site requirment. (Make: Wipro/ Philipse/ Syska/CG/Polycab )</t>
  </si>
  <si>
    <r>
      <t xml:space="preserve">Supplying and fixing of 230VAC 1Ph. 450 mm exhaust Fan  with sweep feature. </t>
    </r>
    <r>
      <rPr>
        <b/>
        <sz val="10"/>
        <rFont val="Times New Roman"/>
        <family val="1"/>
      </rPr>
      <t>( Make: Usha / ORIENT / CG)</t>
    </r>
  </si>
  <si>
    <r>
      <t xml:space="preserve">Supplying and fixing of 230VAC 1Ph. 300 mm exhaust Fan  with sweep feature. </t>
    </r>
    <r>
      <rPr>
        <b/>
        <sz val="10"/>
        <rFont val="Times New Roman"/>
        <family val="1"/>
      </rPr>
      <t>( Make: Usha / ORIENT / CG)</t>
    </r>
  </si>
  <si>
    <r>
      <t>Supplying and fixing of 230VAC 1Ph. 1400mm dia Ceiling Fan (High Speed)  .  (</t>
    </r>
    <r>
      <rPr>
        <b/>
        <sz val="10"/>
        <rFont val="Times New Roman"/>
        <family val="1"/>
      </rPr>
      <t>Make: Usha / Crompton / Bajaj )</t>
    </r>
  </si>
  <si>
    <t xml:space="preserve">Supplying,Cutting of huck , painting and fixing of  MS Down down conduit for  installation of ceiling fan upto 5 to 8 feet </t>
  </si>
  <si>
    <t>Supplying and fixing of 230VAC 1Ph.  Two module steeped type fan electronic regulator</t>
  </si>
  <si>
    <t xml:space="preserve">Supplying and fixing brass batten/ angle holder including connection etc. as required. </t>
  </si>
  <si>
    <t>Supplying ,fixing Connecting &amp; Testing Insect Killer Make-Fonda /Trinity/Vgaurd or equivalent</t>
  </si>
  <si>
    <t xml:space="preserve">Supplying and &amp; Laying of ARMOURED Aluminium Cable  of 4*10 Sq. mm Make-Polycab/gloster/KEY/GRANDLAY </t>
  </si>
  <si>
    <t>Supplying and fixing modular blanking plate on the existing modular plate &amp; switch box excluding modular plate as required.</t>
  </si>
  <si>
    <t xml:space="preserve">3 pin 5/6 A socket outlet </t>
  </si>
  <si>
    <t xml:space="preserve">4 Module (125mmX75mm) </t>
  </si>
  <si>
    <t xml:space="preserve">6 Module (200mmX75mm) </t>
  </si>
  <si>
    <t xml:space="preserve">8 Module (125mmX125mm) </t>
  </si>
  <si>
    <t>12 Module (200mmX150mm</t>
  </si>
  <si>
    <t>Supplying and fixing 15 W LED bulb Make-Philpse/Wipro/Syska</t>
  </si>
  <si>
    <t>Providing and fixing of 100 Amp TPN main switch including 3 No HRC Fuse rating -100 A MakeL&amp;T/ABB/C&amp;S/Legrand/Hagger/Seimens/Schneider</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</si>
  <si>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</si>
  <si>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Providing,installation, fixing,Connecting and Testing of LED Batten,4 Feet,20W, as per site requirment. (Make: Wipro/ Philipse/ Syska/CG/Polycab )</t>
  </si>
  <si>
    <t>Supplying and fixing of 230VAC 1Ph. 450 mm exhaust Fan  with sweep feature. ( Make: Usha / ORIENT / CG)</t>
  </si>
  <si>
    <t>Supplying and fixing of 230VAC 1Ph. 300 mm exhaust Fan  with sweep feature. ( Make: Usha / ORIENT / CG)</t>
  </si>
  <si>
    <t>Supplying and fixing of 230VAC 1Ph. 1400mm dia Ceiling Fan (High Speed)  .  (Make: Usha / Crompton / Bajaj )</t>
  </si>
  <si>
    <r>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t>
    </r>
    <r>
      <rPr>
        <b/>
        <sz val="10"/>
        <rFont val="Arial"/>
        <family val="2"/>
      </rPr>
      <t>(Make: Polycab/ Finolex/ L&amp;T )
Group C</t>
    </r>
    <r>
      <rPr>
        <sz val="10"/>
        <rFont val="Arial"/>
        <family val="2"/>
      </rPr>
      <t xml:space="preserve">
</t>
    </r>
  </si>
  <si>
    <r>
      <t xml:space="preserve">Wiring for circuit/ submain wiring alongwith earth wire with the following sizes of FRLS PVC insulated copper conductor, single core cable in surface/ recessed medium class PVC conduit as required. </t>
    </r>
    <r>
      <rPr>
        <b/>
        <sz val="10"/>
        <rFont val="Arial"/>
        <family val="2"/>
      </rPr>
      <t>(Make: Polycab/ Finolex/ L&amp;T)
2 X 2.5 sq. mm + 1 X 2.5 sq. mm earth wire</t>
    </r>
    <r>
      <rPr>
        <sz val="10"/>
        <rFont val="Arial"/>
        <family val="2"/>
      </rPr>
      <t xml:space="preserve">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</si>
  <si>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12way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</si>
  <si>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</si>
  <si>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following modular switch/ socket on the existing modular plate &amp; switch box including connections but excluding modular plate etc. as required
5/6 A switch </t>
  </si>
  <si>
    <t xml:space="preserve">Supplying and fixing following size/ modules, GI/PVC box alongwith modular base &amp; cover plate for modular switches in recess/Surface etc. as required.
1 or 2 Module (75mmX75mm)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</si>
  <si>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</si>
  <si>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(Make: Polycab/ Finolex/ L&amp;T )
Group C
</t>
  </si>
  <si>
    <t xml:space="preserve">Wiring for circuit/ submain wiring alongwith earth wire with the following sizes of FRLS PVC insulated copper conductor, single core cable in surface/ recessed medium class PVC conduit as required. (Make: Polycab/ Finolex/ L&amp;T)
2 X 2.5 sq. mm + 1 X 2.5 sq. mm earth wire
</t>
  </si>
  <si>
    <t>Contract No:   IIT(BHU)/IWD/ET-32/2022-23/        Dated 15.12.2022</t>
  </si>
  <si>
    <t>Name of Work: BOQ for Electrical wiring, illumination, power point, light &amp; fan point works in the CV Raman, GSMC Ext, SC Day, Dhanarajgiri, Vishvakarma, S N Bose Hostel, Vishasvaraiya, Aryabhatta-II, GSMC Old IIT Girls, RAJPUTANA and  Morvi Hostels  IIT(BHU).</t>
  </si>
  <si>
    <t>Points</t>
  </si>
  <si>
    <t>Mtrs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</si>
</sst>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8">
    <xf numFmtId="0" fontId="0" fillId="0" borderId="0" xfId="0" applyAlignment="1">
      <alignment/>
    </xf>
    <xf numFmtId="0" fontId="0" fillId="0" borderId="0" xfId="59" applyNumberFormat="1" applyFill="1">
      <alignment/>
      <protection/>
    </xf>
    <xf numFmtId="0" fontId="1" fillId="0" borderId="0" xfId="62" applyNumberFormat="1" applyFill="1">
      <alignment/>
      <protection/>
    </xf>
    <xf numFmtId="0" fontId="2" fillId="0" borderId="0" xfId="59" applyNumberFormat="1" applyFont="1" applyFill="1">
      <alignment/>
      <protection/>
    </xf>
    <xf numFmtId="0" fontId="4" fillId="0" borderId="0" xfId="59" applyNumberFormat="1" applyFont="1" applyFill="1" applyBorder="1" applyAlignment="1">
      <alignment vertical="center"/>
      <protection/>
    </xf>
    <xf numFmtId="0" fontId="5" fillId="0" borderId="0" xfId="59" applyNumberFormat="1" applyFont="1" applyFill="1" applyBorder="1" applyAlignment="1" applyProtection="1">
      <alignment vertical="center"/>
      <protection locked="0"/>
    </xf>
    <xf numFmtId="0" fontId="5" fillId="0" borderId="0" xfId="59" applyNumberFormat="1" applyFont="1" applyFill="1" applyBorder="1" applyAlignment="1">
      <alignment vertical="center"/>
      <protection/>
    </xf>
    <xf numFmtId="0" fontId="6" fillId="0" borderId="0" xfId="62" applyNumberFormat="1" applyFont="1" applyFill="1" applyBorder="1" applyAlignment="1" applyProtection="1">
      <alignment horizontal="center" vertical="center"/>
      <protection/>
    </xf>
    <xf numFmtId="0" fontId="7" fillId="0" borderId="0" xfId="59" applyNumberFormat="1" applyFont="1" applyFill="1" applyBorder="1" applyAlignment="1">
      <alignment vertical="center"/>
      <protection/>
    </xf>
    <xf numFmtId="0" fontId="9" fillId="0" borderId="0" xfId="59" applyNumberFormat="1" applyFont="1" applyFill="1" applyBorder="1" applyAlignment="1">
      <alignment horizontal="left"/>
      <protection/>
    </xf>
    <xf numFmtId="0" fontId="10" fillId="0" borderId="0" xfId="59" applyNumberFormat="1" applyFont="1" applyFill="1" applyBorder="1" applyAlignment="1">
      <alignment horizontal="left"/>
      <protection/>
    </xf>
    <xf numFmtId="0" fontId="7" fillId="0" borderId="10" xfId="62" applyNumberFormat="1" applyFont="1" applyFill="1" applyBorder="1" applyAlignment="1" applyProtection="1">
      <alignment horizontal="left" vertical="top" wrapText="1"/>
      <protection/>
    </xf>
    <xf numFmtId="0" fontId="4" fillId="0" borderId="0" xfId="59" applyNumberFormat="1" applyFont="1" applyFill="1" applyAlignment="1" applyProtection="1">
      <alignment vertical="center"/>
      <protection locked="0"/>
    </xf>
    <xf numFmtId="0" fontId="5" fillId="0" borderId="0" xfId="59" applyNumberFormat="1" applyFont="1" applyFill="1" applyAlignment="1" applyProtection="1">
      <alignment vertical="center"/>
      <protection locked="0"/>
    </xf>
    <xf numFmtId="0" fontId="4" fillId="0" borderId="0" xfId="59" applyNumberFormat="1" applyFont="1" applyFill="1" applyAlignment="1">
      <alignment vertical="center"/>
      <protection/>
    </xf>
    <xf numFmtId="0" fontId="5" fillId="0" borderId="0" xfId="59" applyNumberFormat="1" applyFont="1" applyFill="1" applyAlignment="1">
      <alignment vertical="center"/>
      <protection/>
    </xf>
    <xf numFmtId="0" fontId="7" fillId="0" borderId="11" xfId="59" applyNumberFormat="1" applyFont="1" applyFill="1" applyBorder="1" applyAlignment="1">
      <alignment horizontal="center" vertical="top" wrapText="1"/>
      <protection/>
    </xf>
    <xf numFmtId="0" fontId="4" fillId="0" borderId="0" xfId="59" applyNumberFormat="1" applyFont="1" applyFill="1">
      <alignment/>
      <protection/>
    </xf>
    <xf numFmtId="0" fontId="5" fillId="0" borderId="0" xfId="59" applyNumberFormat="1" applyFont="1" applyFill="1">
      <alignment/>
      <protection/>
    </xf>
    <xf numFmtId="0" fontId="7" fillId="0" borderId="12" xfId="62" applyNumberFormat="1" applyFont="1" applyFill="1" applyBorder="1" applyAlignment="1">
      <alignment horizontal="center" vertical="top" wrapText="1"/>
      <protection/>
    </xf>
    <xf numFmtId="0" fontId="13" fillId="0" borderId="11" xfId="62" applyNumberFormat="1" applyFont="1" applyFill="1" applyBorder="1" applyAlignment="1">
      <alignment vertical="top" wrapText="1"/>
      <protection/>
    </xf>
    <xf numFmtId="0" fontId="7" fillId="0" borderId="13" xfId="59" applyNumberFormat="1" applyFont="1" applyFill="1" applyBorder="1" applyAlignment="1">
      <alignment horizontal="center" vertical="top" wrapText="1"/>
      <protection/>
    </xf>
    <xf numFmtId="0" fontId="4" fillId="0" borderId="13" xfId="62" applyNumberFormat="1" applyFont="1" applyFill="1" applyBorder="1" applyAlignment="1">
      <alignment horizontal="center" vertical="top"/>
      <protection/>
    </xf>
    <xf numFmtId="0" fontId="7" fillId="0" borderId="13" xfId="62" applyNumberFormat="1" applyFont="1" applyFill="1" applyBorder="1" applyAlignment="1">
      <alignment vertical="top" wrapText="1"/>
      <protection/>
    </xf>
    <xf numFmtId="0" fontId="14" fillId="0" borderId="13" xfId="62" applyNumberFormat="1" applyFont="1" applyFill="1" applyBorder="1" applyAlignment="1">
      <alignment horizontal="left" wrapText="1" readingOrder="1"/>
      <protection/>
    </xf>
    <xf numFmtId="0" fontId="4" fillId="0" borderId="13" xfId="59" applyNumberFormat="1" applyFont="1" applyFill="1" applyBorder="1" applyAlignment="1">
      <alignment horizontal="left" vertical="top"/>
      <protection/>
    </xf>
    <xf numFmtId="0" fontId="4" fillId="0" borderId="13" xfId="62" applyNumberFormat="1" applyFont="1" applyFill="1" applyBorder="1" applyAlignment="1">
      <alignment vertical="top"/>
      <protection/>
    </xf>
    <xf numFmtId="0" fontId="7" fillId="0" borderId="13" xfId="59"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7" fillId="0" borderId="13" xfId="59" applyNumberFormat="1" applyFont="1" applyFill="1" applyBorder="1" applyAlignment="1" applyProtection="1">
      <alignment horizontal="left" vertical="top"/>
      <protection locked="0"/>
    </xf>
    <xf numFmtId="0" fontId="4" fillId="0" borderId="13" xfId="59" applyNumberFormat="1" applyFont="1" applyFill="1" applyBorder="1" applyAlignment="1" applyProtection="1">
      <alignment vertical="top"/>
      <protection/>
    </xf>
    <xf numFmtId="0" fontId="7" fillId="0" borderId="14" xfId="59" applyNumberFormat="1" applyFont="1" applyFill="1" applyBorder="1" applyAlignment="1" applyProtection="1">
      <alignment horizontal="right" vertical="top"/>
      <protection locked="0"/>
    </xf>
    <xf numFmtId="0" fontId="7" fillId="0" borderId="15" xfId="59" applyNumberFormat="1" applyFont="1" applyFill="1" applyBorder="1" applyAlignment="1" applyProtection="1">
      <alignment horizontal="center" vertical="top" wrapText="1"/>
      <protection locked="0"/>
    </xf>
    <xf numFmtId="0" fontId="7" fillId="0" borderId="13" xfId="59" applyNumberFormat="1" applyFont="1" applyFill="1" applyBorder="1" applyAlignment="1" applyProtection="1">
      <alignment horizontal="center" vertical="top" wrapText="1"/>
      <protection locked="0"/>
    </xf>
    <xf numFmtId="0" fontId="7" fillId="0" borderId="16" xfId="62" applyNumberFormat="1" applyFont="1" applyFill="1" applyBorder="1" applyAlignment="1">
      <alignment horizontal="right" vertical="top"/>
      <protection/>
    </xf>
    <xf numFmtId="172" fontId="7" fillId="0" borderId="16" xfId="62" applyNumberFormat="1" applyFont="1" applyFill="1" applyBorder="1" applyAlignment="1">
      <alignment horizontal="right" vertical="top"/>
      <protection/>
    </xf>
    <xf numFmtId="0" fontId="4" fillId="0" borderId="13" xfId="62" applyNumberFormat="1" applyFont="1" applyFill="1" applyBorder="1" applyAlignment="1">
      <alignment vertical="top" wrapText="1"/>
      <protection/>
    </xf>
    <xf numFmtId="0" fontId="4" fillId="0" borderId="0" xfId="59" applyNumberFormat="1" applyFont="1" applyFill="1" applyAlignment="1">
      <alignment vertical="top"/>
      <protection/>
    </xf>
    <xf numFmtId="0" fontId="5" fillId="0" borderId="0" xfId="59" applyNumberFormat="1" applyFont="1" applyFill="1" applyAlignment="1">
      <alignment vertical="top"/>
      <protection/>
    </xf>
    <xf numFmtId="2" fontId="4" fillId="0" borderId="13" xfId="62" applyNumberFormat="1" applyFont="1" applyFill="1" applyBorder="1" applyAlignment="1">
      <alignment vertical="top"/>
      <protection/>
    </xf>
    <xf numFmtId="2" fontId="7" fillId="0" borderId="13" xfId="59" applyNumberFormat="1" applyFont="1" applyFill="1" applyBorder="1" applyAlignment="1" applyProtection="1">
      <alignment horizontal="right" vertical="top"/>
      <protection locked="0"/>
    </xf>
    <xf numFmtId="2" fontId="7" fillId="0" borderId="13" xfId="59"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7" fillId="0" borderId="13" xfId="59" applyNumberFormat="1" applyFont="1" applyFill="1" applyBorder="1" applyAlignment="1" applyProtection="1">
      <alignment horizontal="left" vertical="top"/>
      <protection locked="0"/>
    </xf>
    <xf numFmtId="2" fontId="7" fillId="0" borderId="11" xfId="59"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center" vertical="top" wrapText="1"/>
      <protection locked="0"/>
    </xf>
    <xf numFmtId="2" fontId="7" fillId="0" borderId="16" xfId="62"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2" fontId="15" fillId="0" borderId="13" xfId="59" applyNumberFormat="1" applyFont="1" applyFill="1" applyBorder="1" applyAlignment="1" applyProtection="1">
      <alignment horizontal="center" vertical="top" wrapText="1"/>
      <protection locked="0"/>
    </xf>
    <xf numFmtId="2" fontId="7" fillId="0" borderId="13" xfId="62" applyNumberFormat="1" applyFont="1" applyFill="1" applyBorder="1" applyAlignment="1" applyProtection="1">
      <alignment horizontal="right" vertical="top"/>
      <protection/>
    </xf>
    <xf numFmtId="2" fontId="7" fillId="0" borderId="11" xfId="59" applyNumberFormat="1" applyFont="1" applyFill="1" applyBorder="1" applyAlignment="1" applyProtection="1">
      <alignment horizontal="right" vertical="top"/>
      <protection locked="0"/>
    </xf>
    <xf numFmtId="2" fontId="7" fillId="0" borderId="11" xfId="62" applyNumberFormat="1" applyFont="1" applyFill="1" applyBorder="1" applyAlignment="1" applyProtection="1">
      <alignment horizontal="right" vertical="top"/>
      <protection/>
    </xf>
    <xf numFmtId="0" fontId="7" fillId="0" borderId="13" xfId="62" applyNumberFormat="1" applyFont="1" applyFill="1" applyBorder="1" applyAlignment="1">
      <alignment horizontal="left" vertical="top"/>
      <protection/>
    </xf>
    <xf numFmtId="0" fontId="7" fillId="0" borderId="10" xfId="62" applyNumberFormat="1" applyFont="1" applyFill="1" applyBorder="1" applyAlignment="1">
      <alignment horizontal="left" vertical="top"/>
      <protection/>
    </xf>
    <xf numFmtId="0" fontId="4" fillId="0" borderId="12" xfId="62" applyNumberFormat="1" applyFont="1" applyFill="1" applyBorder="1" applyAlignment="1">
      <alignment vertical="top"/>
      <protection/>
    </xf>
    <xf numFmtId="0" fontId="4" fillId="0" borderId="17" xfId="62" applyNumberFormat="1" applyFont="1" applyFill="1" applyBorder="1" applyAlignment="1">
      <alignment vertical="top"/>
      <protection/>
    </xf>
    <xf numFmtId="0" fontId="16" fillId="0" borderId="18" xfId="62" applyNumberFormat="1" applyFont="1" applyFill="1" applyBorder="1" applyAlignment="1">
      <alignment vertical="top"/>
      <protection/>
    </xf>
    <xf numFmtId="0" fontId="4" fillId="0" borderId="18" xfId="62" applyNumberFormat="1" applyFont="1" applyFill="1" applyBorder="1" applyAlignment="1">
      <alignment vertical="top"/>
      <protection/>
    </xf>
    <xf numFmtId="2" fontId="16" fillId="0" borderId="13" xfId="62" applyNumberFormat="1" applyFont="1" applyFill="1" applyBorder="1" applyAlignment="1">
      <alignment vertical="top"/>
      <protection/>
    </xf>
    <xf numFmtId="2" fontId="16" fillId="0" borderId="19" xfId="62" applyNumberFormat="1" applyFont="1" applyFill="1" applyBorder="1" applyAlignment="1">
      <alignment vertical="top"/>
      <protection/>
    </xf>
    <xf numFmtId="0" fontId="7" fillId="0" borderId="18" xfId="62" applyNumberFormat="1" applyFont="1" applyFill="1" applyBorder="1" applyAlignment="1">
      <alignment horizontal="left" vertical="top"/>
      <protection/>
    </xf>
    <xf numFmtId="0" fontId="17" fillId="0" borderId="12" xfId="59" applyNumberFormat="1" applyFont="1" applyFill="1" applyBorder="1" applyAlignment="1" applyProtection="1">
      <alignment vertical="top"/>
      <protection/>
    </xf>
    <xf numFmtId="0" fontId="17" fillId="0" borderId="11" xfId="62" applyNumberFormat="1" applyFont="1" applyFill="1" applyBorder="1" applyAlignment="1">
      <alignment vertical="top"/>
      <protection/>
    </xf>
    <xf numFmtId="0" fontId="4" fillId="0" borderId="11" xfId="59" applyNumberFormat="1" applyFont="1" applyFill="1" applyBorder="1" applyAlignment="1" applyProtection="1">
      <alignment vertical="top"/>
      <protection/>
    </xf>
    <xf numFmtId="0" fontId="12" fillId="0" borderId="11" xfId="62" applyNumberFormat="1" applyFont="1" applyFill="1" applyBorder="1" applyAlignment="1" applyProtection="1">
      <alignment vertical="center" wrapText="1"/>
      <protection locked="0"/>
    </xf>
    <xf numFmtId="0" fontId="12" fillId="0" borderId="11" xfId="69" applyNumberFormat="1" applyFont="1" applyFill="1" applyBorder="1" applyAlignment="1" applyProtection="1">
      <alignment vertical="center" wrapText="1"/>
      <protection locked="0"/>
    </xf>
    <xf numFmtId="0" fontId="18" fillId="0" borderId="11" xfId="62" applyNumberFormat="1" applyFont="1" applyFill="1" applyBorder="1" applyAlignment="1" applyProtection="1">
      <alignment vertical="center" wrapText="1"/>
      <protection/>
    </xf>
    <xf numFmtId="0" fontId="4" fillId="0" borderId="0" xfId="59" applyNumberFormat="1" applyFont="1" applyFill="1" applyAlignment="1" applyProtection="1">
      <alignment vertical="top"/>
      <protection/>
    </xf>
    <xf numFmtId="2" fontId="21" fillId="0" borderId="13" xfId="62" applyNumberFormat="1" applyFont="1" applyFill="1" applyBorder="1" applyAlignment="1">
      <alignment vertical="top"/>
      <protection/>
    </xf>
    <xf numFmtId="2" fontId="16" fillId="0" borderId="20" xfId="62" applyNumberFormat="1" applyFont="1" applyFill="1" applyBorder="1" applyAlignment="1">
      <alignment horizontal="right" vertical="top"/>
      <protection/>
    </xf>
    <xf numFmtId="0" fontId="5" fillId="0" borderId="0" xfId="59" applyNumberFormat="1" applyFont="1" applyFill="1" applyAlignment="1" applyProtection="1">
      <alignment vertical="top"/>
      <protection/>
    </xf>
    <xf numFmtId="2" fontId="7" fillId="33" borderId="14" xfId="59" applyNumberFormat="1" applyFont="1" applyFill="1" applyBorder="1" applyAlignment="1" applyProtection="1">
      <alignment horizontal="right" vertical="top"/>
      <protection locked="0"/>
    </xf>
    <xf numFmtId="2" fontId="7" fillId="33" borderId="13" xfId="59" applyNumberFormat="1" applyFont="1" applyFill="1" applyBorder="1" applyAlignment="1" applyProtection="1">
      <alignment horizontal="right" vertical="top"/>
      <protection locked="0"/>
    </xf>
    <xf numFmtId="0" fontId="19" fillId="33" borderId="11" xfId="62" applyNumberFormat="1" applyFont="1" applyFill="1" applyBorder="1" applyAlignment="1" applyProtection="1">
      <alignment vertical="center" wrapText="1"/>
      <protection locked="0"/>
    </xf>
    <xf numFmtId="10" fontId="20" fillId="33" borderId="11" xfId="69" applyNumberFormat="1" applyFont="1" applyFill="1" applyBorder="1" applyAlignment="1" applyProtection="1">
      <alignment horizontal="center" vertical="center"/>
      <protection locked="0"/>
    </xf>
    <xf numFmtId="0" fontId="4" fillId="0" borderId="0" xfId="59" applyNumberFormat="1" applyFont="1" applyFill="1" applyAlignment="1">
      <alignment vertical="top" wrapText="1"/>
      <protection/>
    </xf>
    <xf numFmtId="0" fontId="25" fillId="0" borderId="21" xfId="0" applyFont="1" applyFill="1" applyBorder="1" applyAlignment="1">
      <alignment horizontal="justify" vertical="top" wrapText="1"/>
    </xf>
    <xf numFmtId="0" fontId="25" fillId="0" borderId="22" xfId="0" applyFont="1" applyFill="1" applyBorder="1" applyAlignment="1">
      <alignment horizontal="center" vertical="center" wrapText="1"/>
    </xf>
    <xf numFmtId="174" fontId="26" fillId="0" borderId="21" xfId="59" applyNumberFormat="1" applyFont="1" applyFill="1" applyBorder="1" applyAlignment="1">
      <alignment horizontal="center" vertical="center" wrapText="1"/>
      <protection/>
    </xf>
    <xf numFmtId="0" fontId="1" fillId="0" borderId="21" xfId="0" applyFont="1" applyFill="1" applyBorder="1" applyAlignment="1">
      <alignment horizontal="left" vertical="top" wrapText="1"/>
    </xf>
    <xf numFmtId="174" fontId="26" fillId="0" borderId="21" xfId="59" applyNumberFormat="1" applyFont="1" applyFill="1" applyBorder="1" applyAlignment="1">
      <alignment horizontal="center" vertical="top" wrapText="1"/>
      <protection/>
    </xf>
    <xf numFmtId="0" fontId="25" fillId="0" borderId="21" xfId="59" applyFont="1" applyFill="1" applyBorder="1" applyAlignment="1">
      <alignment horizontal="left" vertical="top" wrapText="1"/>
      <protection/>
    </xf>
    <xf numFmtId="0" fontId="25" fillId="0" borderId="21" xfId="0" applyFont="1" applyFill="1" applyBorder="1" applyAlignment="1">
      <alignment horizontal="left" vertical="top" wrapText="1"/>
    </xf>
    <xf numFmtId="0" fontId="66" fillId="0" borderId="21" xfId="0" applyFont="1" applyFill="1" applyBorder="1" applyAlignment="1">
      <alignment horizontal="left" vertical="top" wrapText="1"/>
    </xf>
    <xf numFmtId="0" fontId="66" fillId="0" borderId="21" xfId="0" applyFont="1" applyFill="1" applyBorder="1" applyAlignment="1">
      <alignment horizontal="left" vertical="top"/>
    </xf>
    <xf numFmtId="0" fontId="11" fillId="0" borderId="13" xfId="59" applyNumberFormat="1" applyFont="1" applyFill="1" applyBorder="1" applyAlignment="1">
      <alignment horizontal="center" vertical="center" wrapText="1"/>
      <protection/>
    </xf>
    <xf numFmtId="0" fontId="16" fillId="0" borderId="13" xfId="62" applyNumberFormat="1" applyFont="1" applyFill="1" applyBorder="1" applyAlignment="1">
      <alignment horizontal="center" vertical="top" wrapText="1"/>
      <protection/>
    </xf>
    <xf numFmtId="0" fontId="3" fillId="0" borderId="0" xfId="59" applyNumberFormat="1" applyFont="1" applyFill="1" applyBorder="1" applyAlignment="1">
      <alignment horizontal="right" vertical="top"/>
      <protection/>
    </xf>
    <xf numFmtId="0" fontId="8" fillId="0" borderId="0" xfId="59" applyNumberFormat="1" applyFont="1" applyFill="1" applyBorder="1" applyAlignment="1">
      <alignment horizontal="left" vertical="center" wrapText="1"/>
      <protection/>
    </xf>
    <xf numFmtId="0" fontId="10" fillId="0" borderId="23" xfId="59" applyNumberFormat="1" applyFont="1" applyFill="1" applyBorder="1" applyAlignment="1" applyProtection="1">
      <alignment horizontal="center" wrapText="1"/>
      <protection locked="0"/>
    </xf>
    <xf numFmtId="0" fontId="7" fillId="34" borderId="13" xfId="62"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 fillId="0" borderId="0" xfId="59" applyNumberFormat="1" applyFont="1" applyFill="1" applyBorder="1" applyAlignment="1">
      <alignment horizontal="center" vertical="center"/>
      <protection/>
    </xf>
    <xf numFmtId="172" fontId="4" fillId="0" borderId="13" xfId="62" applyNumberFormat="1" applyFont="1" applyFill="1" applyBorder="1" applyAlignment="1">
      <alignment horizontal="center" vertical="top"/>
      <protection/>
    </xf>
    <xf numFmtId="2" fontId="4" fillId="0" borderId="13" xfId="62" applyNumberFormat="1" applyFont="1" applyFill="1" applyBorder="1" applyAlignment="1">
      <alignment horizontal="center" vertical="center"/>
      <protection/>
    </xf>
    <xf numFmtId="0" fontId="25" fillId="0" borderId="21" xfId="59" applyFont="1" applyFill="1" applyBorder="1" applyAlignment="1">
      <alignment horizontal="center" vertical="center" wrapText="1"/>
      <protection/>
    </xf>
    <xf numFmtId="0" fontId="25" fillId="0" borderId="21" xfId="59" applyFont="1" applyFill="1" applyBorder="1" applyAlignment="1">
      <alignment horizontal="center" vertical="center"/>
      <protection/>
    </xf>
    <xf numFmtId="0" fontId="4" fillId="0" borderId="17" xfId="62" applyNumberFormat="1" applyFont="1" applyFill="1" applyBorder="1" applyAlignment="1">
      <alignment horizontal="center" vertical="top"/>
      <protection/>
    </xf>
    <xf numFmtId="0" fontId="18" fillId="0" borderId="11" xfId="62" applyNumberFormat="1" applyFont="1" applyFill="1" applyBorder="1" applyAlignment="1" applyProtection="1">
      <alignment horizontal="center" vertical="center" wrapText="1"/>
      <protection locked="0"/>
    </xf>
    <xf numFmtId="0" fontId="0" fillId="0" borderId="0" xfId="59" applyNumberFormat="1" applyFill="1" applyAlignment="1">
      <alignment horizontal="center"/>
      <protection/>
    </xf>
    <xf numFmtId="0" fontId="7" fillId="0" borderId="11" xfId="59" applyNumberFormat="1" applyFont="1" applyFill="1" applyBorder="1" applyAlignment="1">
      <alignment horizontal="center" vertical="center" wrapText="1"/>
      <protection/>
    </xf>
    <xf numFmtId="0" fontId="7" fillId="0" borderId="13" xfId="59" applyNumberFormat="1" applyFont="1" applyFill="1" applyBorder="1" applyAlignment="1">
      <alignment horizontal="center" vertical="center" wrapText="1"/>
      <protection/>
    </xf>
    <xf numFmtId="2" fontId="25" fillId="0" borderId="21" xfId="44" applyNumberFormat="1" applyFont="1" applyFill="1" applyBorder="1" applyAlignment="1">
      <alignment horizontal="center" vertical="center" wrapText="1"/>
    </xf>
    <xf numFmtId="0" fontId="4" fillId="0" borderId="13" xfId="62" applyNumberFormat="1" applyFont="1" applyFill="1" applyBorder="1" applyAlignment="1">
      <alignment horizontal="center" vertical="center"/>
      <protection/>
    </xf>
    <xf numFmtId="2" fontId="1" fillId="0" borderId="21" xfId="44" applyNumberFormat="1" applyFont="1" applyFill="1" applyBorder="1" applyAlignment="1">
      <alignment horizontal="center" vertical="center" wrapText="1"/>
    </xf>
    <xf numFmtId="0" fontId="4" fillId="0" borderId="17" xfId="62" applyNumberFormat="1" applyFont="1" applyFill="1" applyBorder="1" applyAlignment="1">
      <alignment horizontal="center" vertical="center"/>
      <protection/>
    </xf>
    <xf numFmtId="0" fontId="0" fillId="0" borderId="0" xfId="59" applyNumberFormat="1" applyFill="1" applyAlignment="1">
      <alignment horizontal="center" vertic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3 2" xfId="61"/>
    <cellStyle name="Normal 4"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1"/>
  <sheetViews>
    <sheetView showGridLines="0" zoomScale="70" zoomScaleNormal="70" zoomScalePageLayoutView="0" workbookViewId="0" topLeftCell="A1">
      <selection activeCell="B8" sqref="B8:BC8"/>
    </sheetView>
  </sheetViews>
  <sheetFormatPr defaultColWidth="9.140625" defaultRowHeight="15"/>
  <cols>
    <col min="1" max="1" width="17.140625" style="1" customWidth="1"/>
    <col min="2" max="2" width="84.28125" style="1" customWidth="1"/>
    <col min="3" max="3" width="29.140625" style="1" hidden="1" customWidth="1"/>
    <col min="4" max="4" width="16.140625" style="100" customWidth="1"/>
    <col min="5" max="5" width="14.140625" style="1" customWidth="1"/>
    <col min="6" max="6" width="15.57421875" style="107"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7" t="str">
        <f>B2&amp;" BoQ"</f>
        <v>Percentage BoQ</v>
      </c>
      <c r="B1" s="87"/>
      <c r="C1" s="87"/>
      <c r="D1" s="87"/>
      <c r="E1" s="87"/>
      <c r="F1" s="87"/>
      <c r="G1" s="87"/>
      <c r="H1" s="87"/>
      <c r="I1" s="87"/>
      <c r="J1" s="87"/>
      <c r="K1" s="87"/>
      <c r="L1" s="87"/>
      <c r="O1" s="5"/>
      <c r="P1" s="5"/>
      <c r="Q1" s="6"/>
      <c r="IE1" s="6"/>
      <c r="IF1" s="6"/>
      <c r="IG1" s="6"/>
      <c r="IH1" s="6"/>
      <c r="II1" s="6"/>
    </row>
    <row r="2" spans="1:17" s="4" customFormat="1" ht="15" hidden="1">
      <c r="A2" s="7" t="s">
        <v>0</v>
      </c>
      <c r="B2" s="7" t="s">
        <v>1</v>
      </c>
      <c r="C2" s="7" t="s">
        <v>2</v>
      </c>
      <c r="D2" s="7" t="s">
        <v>3</v>
      </c>
      <c r="E2" s="7" t="s">
        <v>4</v>
      </c>
      <c r="F2" s="93"/>
      <c r="J2" s="8"/>
      <c r="K2" s="8"/>
      <c r="L2" s="8"/>
      <c r="O2" s="5"/>
      <c r="P2" s="5"/>
      <c r="Q2" s="6"/>
    </row>
    <row r="3" spans="1:243" s="4" customFormat="1" ht="14.25" hidden="1">
      <c r="A3" s="4" t="s">
        <v>5</v>
      </c>
      <c r="C3" s="4" t="s">
        <v>6</v>
      </c>
      <c r="D3" s="93"/>
      <c r="F3" s="93"/>
      <c r="IE3" s="6"/>
      <c r="IF3" s="6"/>
      <c r="IG3" s="6"/>
      <c r="IH3" s="6"/>
      <c r="II3" s="6"/>
    </row>
    <row r="4" spans="1:243" s="9" customFormat="1" ht="27.75" customHeight="1">
      <c r="A4" s="88" t="s">
        <v>63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6" customHeight="1">
      <c r="A5" s="88" t="s">
        <v>136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27" customHeight="1">
      <c r="A6" s="88" t="s">
        <v>135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15"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60">
      <c r="A8" s="11" t="s">
        <v>61</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15">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30">
      <c r="A10" s="16" t="s">
        <v>9</v>
      </c>
      <c r="B10" s="16" t="s">
        <v>10</v>
      </c>
      <c r="C10" s="16" t="s">
        <v>10</v>
      </c>
      <c r="D10" s="16" t="s">
        <v>9</v>
      </c>
      <c r="E10" s="16" t="s">
        <v>10</v>
      </c>
      <c r="F10" s="101"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01" t="s">
        <v>62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73</v>
      </c>
      <c r="BB11" s="20" t="s">
        <v>32</v>
      </c>
      <c r="BC11" s="20" t="s">
        <v>33</v>
      </c>
      <c r="IE11" s="18"/>
      <c r="IF11" s="18"/>
      <c r="IG11" s="18"/>
      <c r="IH11" s="18"/>
      <c r="II11" s="18"/>
    </row>
    <row r="12" spans="1:243" s="17" customFormat="1" ht="15">
      <c r="A12" s="21">
        <v>1</v>
      </c>
      <c r="B12" s="21">
        <v>2</v>
      </c>
      <c r="C12" s="21">
        <v>3</v>
      </c>
      <c r="D12" s="21">
        <v>4</v>
      </c>
      <c r="E12" s="21">
        <v>5</v>
      </c>
      <c r="F12" s="102">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27" hidden="1">
      <c r="A13" s="22">
        <v>0.1</v>
      </c>
      <c r="B13" s="23" t="s">
        <v>75</v>
      </c>
      <c r="C13" s="24" t="s">
        <v>34</v>
      </c>
      <c r="D13" s="94"/>
      <c r="E13" s="25"/>
      <c r="F13" s="104"/>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0.1</v>
      </c>
      <c r="IB13" s="37" t="s">
        <v>75</v>
      </c>
      <c r="IC13" s="37" t="s">
        <v>34</v>
      </c>
      <c r="IE13" s="38"/>
      <c r="IF13" s="38" t="s">
        <v>35</v>
      </c>
      <c r="IG13" s="38" t="s">
        <v>36</v>
      </c>
      <c r="IH13" s="38">
        <v>10</v>
      </c>
      <c r="II13" s="38" t="s">
        <v>37</v>
      </c>
    </row>
    <row r="14" spans="1:243" s="37" customFormat="1" ht="72" customHeight="1">
      <c r="A14" s="78">
        <v>1</v>
      </c>
      <c r="B14" s="79" t="s">
        <v>126</v>
      </c>
      <c r="C14" s="24" t="s">
        <v>38</v>
      </c>
      <c r="D14" s="95">
        <v>169</v>
      </c>
      <c r="E14" s="77" t="s">
        <v>137</v>
      </c>
      <c r="F14" s="95">
        <v>990</v>
      </c>
      <c r="G14" s="40"/>
      <c r="H14" s="41"/>
      <c r="I14" s="39" t="s">
        <v>40</v>
      </c>
      <c r="J14" s="42">
        <f aca="true" t="shared" si="0" ref="J14:J22">IF(I14="Less(-)",-1,1)</f>
        <v>1</v>
      </c>
      <c r="K14" s="43" t="s">
        <v>41</v>
      </c>
      <c r="L14" s="43" t="s">
        <v>4</v>
      </c>
      <c r="M14" s="71"/>
      <c r="N14" s="40"/>
      <c r="O14" s="40"/>
      <c r="P14" s="44"/>
      <c r="Q14" s="40"/>
      <c r="R14" s="40"/>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2">total_amount_ba($B$2,$D$2,D14,F14,J14,K14,M14)</f>
        <v>167310</v>
      </c>
      <c r="BB14" s="47">
        <f aca="true" t="shared" si="2" ref="BB14:BB22">BA14+SUM(N14:AZ14)</f>
        <v>167310</v>
      </c>
      <c r="BC14" s="36" t="str">
        <f aca="true" t="shared" si="3" ref="BC14:BC22">SpellNumber(L14,BB14)</f>
        <v>INR  One Lakh Sixty Seven Thousand Three Hundred &amp; Ten  Only</v>
      </c>
      <c r="IA14" s="37">
        <v>1</v>
      </c>
      <c r="IB14" s="75" t="s">
        <v>133</v>
      </c>
      <c r="IC14" s="37" t="s">
        <v>38</v>
      </c>
      <c r="ID14" s="37">
        <v>169</v>
      </c>
      <c r="IE14" s="38" t="s">
        <v>137</v>
      </c>
      <c r="IF14" s="38" t="s">
        <v>42</v>
      </c>
      <c r="IG14" s="38" t="s">
        <v>36</v>
      </c>
      <c r="IH14" s="38">
        <v>123.223</v>
      </c>
      <c r="II14" s="38" t="s">
        <v>39</v>
      </c>
    </row>
    <row r="15" spans="1:243" s="37" customFormat="1" ht="54" customHeight="1">
      <c r="A15" s="78">
        <v>2.1</v>
      </c>
      <c r="B15" s="79" t="s">
        <v>127</v>
      </c>
      <c r="C15" s="24" t="s">
        <v>45</v>
      </c>
      <c r="D15" s="95">
        <v>435</v>
      </c>
      <c r="E15" s="77" t="s">
        <v>138</v>
      </c>
      <c r="F15" s="95">
        <v>167</v>
      </c>
      <c r="G15" s="40"/>
      <c r="H15" s="40"/>
      <c r="I15" s="39" t="s">
        <v>40</v>
      </c>
      <c r="J15" s="42">
        <f t="shared" si="0"/>
        <v>1</v>
      </c>
      <c r="K15" s="43" t="s">
        <v>41</v>
      </c>
      <c r="L15" s="43" t="s">
        <v>4</v>
      </c>
      <c r="M15" s="72"/>
      <c r="N15" s="40"/>
      <c r="O15" s="40"/>
      <c r="P15" s="44"/>
      <c r="Q15" s="40"/>
      <c r="R15" s="40"/>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72645</v>
      </c>
      <c r="BB15" s="47">
        <f t="shared" si="2"/>
        <v>72645</v>
      </c>
      <c r="BC15" s="36" t="str">
        <f t="shared" si="3"/>
        <v>INR  Seventy Two Thousand Six Hundred &amp; Forty Five  Only</v>
      </c>
      <c r="IA15" s="37">
        <v>2.1</v>
      </c>
      <c r="IB15" s="75" t="s">
        <v>134</v>
      </c>
      <c r="IC15" s="37" t="s">
        <v>45</v>
      </c>
      <c r="ID15" s="37">
        <v>435</v>
      </c>
      <c r="IE15" s="38" t="s">
        <v>138</v>
      </c>
      <c r="IF15" s="38" t="s">
        <v>35</v>
      </c>
      <c r="IG15" s="38" t="s">
        <v>46</v>
      </c>
      <c r="IH15" s="38">
        <v>10</v>
      </c>
      <c r="II15" s="38" t="s">
        <v>39</v>
      </c>
    </row>
    <row r="16" spans="1:243" s="37" customFormat="1" ht="30" customHeight="1">
      <c r="A16" s="78">
        <v>2.2</v>
      </c>
      <c r="B16" s="79" t="s">
        <v>93</v>
      </c>
      <c r="C16" s="24" t="s">
        <v>49</v>
      </c>
      <c r="D16" s="95">
        <v>265</v>
      </c>
      <c r="E16" s="77" t="s">
        <v>138</v>
      </c>
      <c r="F16" s="105">
        <v>200</v>
      </c>
      <c r="G16" s="40"/>
      <c r="H16" s="40"/>
      <c r="I16" s="39" t="s">
        <v>40</v>
      </c>
      <c r="J16" s="42">
        <f t="shared" si="0"/>
        <v>1</v>
      </c>
      <c r="K16" s="43" t="s">
        <v>41</v>
      </c>
      <c r="L16" s="43" t="s">
        <v>4</v>
      </c>
      <c r="M16" s="72"/>
      <c r="N16" s="40"/>
      <c r="O16" s="40"/>
      <c r="P16" s="44"/>
      <c r="Q16" s="40"/>
      <c r="R16" s="40"/>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53000</v>
      </c>
      <c r="BB16" s="47">
        <f t="shared" si="2"/>
        <v>53000</v>
      </c>
      <c r="BC16" s="36" t="str">
        <f t="shared" si="3"/>
        <v>INR  Fifty Three Thousand    Only</v>
      </c>
      <c r="IA16" s="37">
        <v>2.2</v>
      </c>
      <c r="IB16" s="75" t="s">
        <v>93</v>
      </c>
      <c r="IC16" s="37" t="s">
        <v>49</v>
      </c>
      <c r="ID16" s="37">
        <v>265</v>
      </c>
      <c r="IE16" s="38" t="s">
        <v>138</v>
      </c>
      <c r="IF16" s="38" t="s">
        <v>42</v>
      </c>
      <c r="IG16" s="38" t="s">
        <v>36</v>
      </c>
      <c r="IH16" s="38">
        <v>123.223</v>
      </c>
      <c r="II16" s="38" t="s">
        <v>39</v>
      </c>
    </row>
    <row r="17" spans="1:243" s="37" customFormat="1" ht="30.75" customHeight="1">
      <c r="A17" s="78">
        <v>2.3</v>
      </c>
      <c r="B17" s="82" t="s">
        <v>94</v>
      </c>
      <c r="C17" s="24" t="s">
        <v>50</v>
      </c>
      <c r="D17" s="95">
        <v>73</v>
      </c>
      <c r="E17" s="77" t="s">
        <v>138</v>
      </c>
      <c r="F17" s="103">
        <v>249</v>
      </c>
      <c r="G17" s="40"/>
      <c r="H17" s="40"/>
      <c r="I17" s="39" t="s">
        <v>40</v>
      </c>
      <c r="J17" s="42">
        <f t="shared" si="0"/>
        <v>1</v>
      </c>
      <c r="K17" s="43" t="s">
        <v>41</v>
      </c>
      <c r="L17" s="43" t="s">
        <v>4</v>
      </c>
      <c r="M17" s="72"/>
      <c r="N17" s="40"/>
      <c r="O17" s="40"/>
      <c r="P17" s="44"/>
      <c r="Q17" s="40"/>
      <c r="R17" s="40"/>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18177</v>
      </c>
      <c r="BB17" s="47">
        <f t="shared" si="2"/>
        <v>18177</v>
      </c>
      <c r="BC17" s="36" t="str">
        <f t="shared" si="3"/>
        <v>INR  Eighteen Thousand One Hundred &amp; Seventy Seven  Only</v>
      </c>
      <c r="IA17" s="37">
        <v>2.3</v>
      </c>
      <c r="IB17" s="75" t="s">
        <v>94</v>
      </c>
      <c r="IC17" s="37" t="s">
        <v>50</v>
      </c>
      <c r="ID17" s="37">
        <v>73</v>
      </c>
      <c r="IE17" s="38" t="s">
        <v>138</v>
      </c>
      <c r="IF17" s="38" t="s">
        <v>43</v>
      </c>
      <c r="IG17" s="38" t="s">
        <v>44</v>
      </c>
      <c r="IH17" s="38">
        <v>213</v>
      </c>
      <c r="II17" s="38" t="s">
        <v>39</v>
      </c>
    </row>
    <row r="18" spans="1:243" s="37" customFormat="1" ht="60" customHeight="1">
      <c r="A18" s="78">
        <v>2.4</v>
      </c>
      <c r="B18" s="82" t="s">
        <v>95</v>
      </c>
      <c r="C18" s="24" t="s">
        <v>51</v>
      </c>
      <c r="D18" s="95">
        <v>100</v>
      </c>
      <c r="E18" s="77" t="s">
        <v>138</v>
      </c>
      <c r="F18" s="103">
        <v>394</v>
      </c>
      <c r="G18" s="40"/>
      <c r="H18" s="40"/>
      <c r="I18" s="39" t="s">
        <v>40</v>
      </c>
      <c r="J18" s="42">
        <f t="shared" si="0"/>
        <v>1</v>
      </c>
      <c r="K18" s="43" t="s">
        <v>41</v>
      </c>
      <c r="L18" s="43" t="s">
        <v>4</v>
      </c>
      <c r="M18" s="72"/>
      <c r="N18" s="40"/>
      <c r="O18" s="40"/>
      <c r="P18" s="44"/>
      <c r="Q18" s="40"/>
      <c r="R18" s="40"/>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39400</v>
      </c>
      <c r="BB18" s="47">
        <f t="shared" si="2"/>
        <v>39400</v>
      </c>
      <c r="BC18" s="36" t="str">
        <f t="shared" si="3"/>
        <v>INR  Thirty Nine Thousand Four Hundred    Only</v>
      </c>
      <c r="IA18" s="37">
        <v>2.4</v>
      </c>
      <c r="IB18" s="75" t="s">
        <v>95</v>
      </c>
      <c r="IC18" s="37" t="s">
        <v>51</v>
      </c>
      <c r="ID18" s="37">
        <v>100</v>
      </c>
      <c r="IE18" s="38" t="s">
        <v>138</v>
      </c>
      <c r="IF18" s="38" t="s">
        <v>35</v>
      </c>
      <c r="IG18" s="38" t="s">
        <v>46</v>
      </c>
      <c r="IH18" s="38">
        <v>10</v>
      </c>
      <c r="II18" s="38" t="s">
        <v>39</v>
      </c>
    </row>
    <row r="19" spans="1:243" s="37" customFormat="1" ht="57" customHeight="1">
      <c r="A19" s="78">
        <v>2.5</v>
      </c>
      <c r="B19" s="82" t="s">
        <v>96</v>
      </c>
      <c r="C19" s="24" t="s">
        <v>52</v>
      </c>
      <c r="D19" s="95">
        <v>110</v>
      </c>
      <c r="E19" s="77" t="s">
        <v>138</v>
      </c>
      <c r="F19" s="103">
        <v>543</v>
      </c>
      <c r="G19" s="40"/>
      <c r="H19" s="40"/>
      <c r="I19" s="39" t="s">
        <v>40</v>
      </c>
      <c r="J19" s="42">
        <f t="shared" si="0"/>
        <v>1</v>
      </c>
      <c r="K19" s="43" t="s">
        <v>41</v>
      </c>
      <c r="L19" s="43" t="s">
        <v>4</v>
      </c>
      <c r="M19" s="72"/>
      <c r="N19" s="40"/>
      <c r="O19" s="40"/>
      <c r="P19" s="44"/>
      <c r="Q19" s="40"/>
      <c r="R19" s="40"/>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59730</v>
      </c>
      <c r="BB19" s="47">
        <f t="shared" si="2"/>
        <v>59730</v>
      </c>
      <c r="BC19" s="36" t="str">
        <f t="shared" si="3"/>
        <v>INR  Fifty Nine Thousand Seven Hundred &amp; Thirty  Only</v>
      </c>
      <c r="IA19" s="37">
        <v>2.5</v>
      </c>
      <c r="IB19" s="37" t="s">
        <v>96</v>
      </c>
      <c r="IC19" s="37" t="s">
        <v>52</v>
      </c>
      <c r="ID19" s="37">
        <v>110</v>
      </c>
      <c r="IE19" s="38" t="s">
        <v>138</v>
      </c>
      <c r="IF19" s="38" t="s">
        <v>47</v>
      </c>
      <c r="IG19" s="38" t="s">
        <v>48</v>
      </c>
      <c r="IH19" s="38">
        <v>10</v>
      </c>
      <c r="II19" s="38" t="s">
        <v>39</v>
      </c>
    </row>
    <row r="20" spans="1:243" s="37" customFormat="1" ht="51" customHeight="1">
      <c r="A20" s="78">
        <v>3</v>
      </c>
      <c r="B20" s="81" t="s">
        <v>97</v>
      </c>
      <c r="C20" s="24" t="s">
        <v>53</v>
      </c>
      <c r="D20" s="95">
        <v>115</v>
      </c>
      <c r="E20" s="77" t="s">
        <v>39</v>
      </c>
      <c r="F20" s="96">
        <v>401</v>
      </c>
      <c r="G20" s="40"/>
      <c r="H20" s="40"/>
      <c r="I20" s="39" t="s">
        <v>40</v>
      </c>
      <c r="J20" s="42">
        <f t="shared" si="0"/>
        <v>1</v>
      </c>
      <c r="K20" s="43" t="s">
        <v>41</v>
      </c>
      <c r="L20" s="43" t="s">
        <v>4</v>
      </c>
      <c r="M20" s="72"/>
      <c r="N20" s="40"/>
      <c r="O20" s="40"/>
      <c r="P20" s="44"/>
      <c r="Q20" s="40"/>
      <c r="R20" s="40"/>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46115</v>
      </c>
      <c r="BB20" s="47">
        <f t="shared" si="2"/>
        <v>46115</v>
      </c>
      <c r="BC20" s="36" t="str">
        <f t="shared" si="3"/>
        <v>INR  Forty Six Thousand One Hundred &amp; Fifteen  Only</v>
      </c>
      <c r="IA20" s="37">
        <v>3</v>
      </c>
      <c r="IB20" s="75" t="s">
        <v>97</v>
      </c>
      <c r="IC20" s="37" t="s">
        <v>53</v>
      </c>
      <c r="ID20" s="37">
        <v>115</v>
      </c>
      <c r="IE20" s="38" t="s">
        <v>39</v>
      </c>
      <c r="IF20" s="38" t="s">
        <v>42</v>
      </c>
      <c r="IG20" s="38" t="s">
        <v>36</v>
      </c>
      <c r="IH20" s="38">
        <v>123.223</v>
      </c>
      <c r="II20" s="38" t="s">
        <v>39</v>
      </c>
    </row>
    <row r="21" spans="1:243" s="37" customFormat="1" ht="49.5" customHeight="1">
      <c r="A21" s="78">
        <v>4</v>
      </c>
      <c r="B21" s="81" t="s">
        <v>98</v>
      </c>
      <c r="C21" s="24" t="s">
        <v>54</v>
      </c>
      <c r="D21" s="95">
        <v>91</v>
      </c>
      <c r="E21" s="77" t="s">
        <v>39</v>
      </c>
      <c r="F21" s="96">
        <v>495</v>
      </c>
      <c r="G21" s="40"/>
      <c r="H21" s="40"/>
      <c r="I21" s="39" t="s">
        <v>40</v>
      </c>
      <c r="J21" s="42">
        <f t="shared" si="0"/>
        <v>1</v>
      </c>
      <c r="K21" s="43" t="s">
        <v>41</v>
      </c>
      <c r="L21" s="43" t="s">
        <v>4</v>
      </c>
      <c r="M21" s="72"/>
      <c r="N21" s="40"/>
      <c r="O21" s="40"/>
      <c r="P21" s="44"/>
      <c r="Q21" s="40"/>
      <c r="R21" s="40"/>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45045</v>
      </c>
      <c r="BB21" s="47">
        <f t="shared" si="2"/>
        <v>45045</v>
      </c>
      <c r="BC21" s="36" t="str">
        <f t="shared" si="3"/>
        <v>INR  Forty Five Thousand  &amp;Forty Five  Only</v>
      </c>
      <c r="IA21" s="37">
        <v>4</v>
      </c>
      <c r="IB21" s="75" t="s">
        <v>98</v>
      </c>
      <c r="IC21" s="37" t="s">
        <v>54</v>
      </c>
      <c r="ID21" s="37">
        <v>91</v>
      </c>
      <c r="IE21" s="38" t="s">
        <v>39</v>
      </c>
      <c r="IF21" s="38" t="s">
        <v>43</v>
      </c>
      <c r="IG21" s="38" t="s">
        <v>44</v>
      </c>
      <c r="IH21" s="38">
        <v>213</v>
      </c>
      <c r="II21" s="38" t="s">
        <v>39</v>
      </c>
    </row>
    <row r="22" spans="1:243" s="37" customFormat="1" ht="48" customHeight="1">
      <c r="A22" s="78">
        <v>5</v>
      </c>
      <c r="B22" s="82" t="s">
        <v>99</v>
      </c>
      <c r="C22" s="24" t="s">
        <v>55</v>
      </c>
      <c r="D22" s="95">
        <v>1</v>
      </c>
      <c r="E22" s="77" t="s">
        <v>39</v>
      </c>
      <c r="F22" s="103">
        <v>639</v>
      </c>
      <c r="G22" s="40"/>
      <c r="H22" s="40"/>
      <c r="I22" s="39" t="s">
        <v>40</v>
      </c>
      <c r="J22" s="42">
        <f t="shared" si="0"/>
        <v>1</v>
      </c>
      <c r="K22" s="43" t="s">
        <v>41</v>
      </c>
      <c r="L22" s="43" t="s">
        <v>4</v>
      </c>
      <c r="M22" s="72"/>
      <c r="N22" s="40"/>
      <c r="O22" s="40"/>
      <c r="P22" s="44"/>
      <c r="Q22" s="40"/>
      <c r="R22" s="40"/>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639</v>
      </c>
      <c r="BB22" s="47">
        <f t="shared" si="2"/>
        <v>639</v>
      </c>
      <c r="BC22" s="36" t="str">
        <f t="shared" si="3"/>
        <v>INR  Six Hundred &amp; Thirty Nine  Only</v>
      </c>
      <c r="IA22" s="37">
        <v>5</v>
      </c>
      <c r="IB22" s="75" t="s">
        <v>121</v>
      </c>
      <c r="IC22" s="37" t="s">
        <v>55</v>
      </c>
      <c r="ID22" s="37">
        <v>1</v>
      </c>
      <c r="IE22" s="38" t="s">
        <v>39</v>
      </c>
      <c r="IF22" s="38" t="s">
        <v>35</v>
      </c>
      <c r="IG22" s="38" t="s">
        <v>46</v>
      </c>
      <c r="IH22" s="38">
        <v>10</v>
      </c>
      <c r="II22" s="38" t="s">
        <v>39</v>
      </c>
    </row>
    <row r="23" spans="1:243" s="37" customFormat="1" ht="72.75" customHeight="1">
      <c r="A23" s="78">
        <v>6</v>
      </c>
      <c r="B23" s="82" t="s">
        <v>128</v>
      </c>
      <c r="C23" s="24" t="s">
        <v>74</v>
      </c>
      <c r="D23" s="95">
        <v>1</v>
      </c>
      <c r="E23" s="77" t="s">
        <v>39</v>
      </c>
      <c r="F23" s="103">
        <v>1760</v>
      </c>
      <c r="G23" s="40"/>
      <c r="H23" s="40"/>
      <c r="I23" s="39" t="s">
        <v>40</v>
      </c>
      <c r="J23" s="42">
        <f aca="true" t="shared" si="4" ref="J23:J34">IF(I23="Less(-)",-1,1)</f>
        <v>1</v>
      </c>
      <c r="K23" s="43" t="s">
        <v>41</v>
      </c>
      <c r="L23" s="43" t="s">
        <v>4</v>
      </c>
      <c r="M23" s="72"/>
      <c r="N23" s="40"/>
      <c r="O23" s="40"/>
      <c r="P23" s="44"/>
      <c r="Q23" s="40"/>
      <c r="R23" s="40"/>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aca="true" t="shared" si="5" ref="BA23:BA34">total_amount_ba($B$2,$D$2,D23,F23,J23,K23,M23)</f>
        <v>1760</v>
      </c>
      <c r="BB23" s="47">
        <f aca="true" t="shared" si="6" ref="BB23:BB34">BA23+SUM(N23:AZ23)</f>
        <v>1760</v>
      </c>
      <c r="BC23" s="36" t="str">
        <f aca="true" t="shared" si="7" ref="BC23:BC34">SpellNumber(L23,BB23)</f>
        <v>INR  One Thousand Seven Hundred &amp; Sixty  Only</v>
      </c>
      <c r="IA23" s="37">
        <v>6</v>
      </c>
      <c r="IB23" s="75" t="s">
        <v>128</v>
      </c>
      <c r="IC23" s="37" t="s">
        <v>74</v>
      </c>
      <c r="ID23" s="37">
        <v>1</v>
      </c>
      <c r="IE23" s="38" t="s">
        <v>39</v>
      </c>
      <c r="IF23" s="38" t="s">
        <v>42</v>
      </c>
      <c r="IG23" s="38" t="s">
        <v>36</v>
      </c>
      <c r="IH23" s="38">
        <v>123.223</v>
      </c>
      <c r="II23" s="38" t="s">
        <v>39</v>
      </c>
    </row>
    <row r="24" spans="1:243" s="37" customFormat="1" ht="74.25" customHeight="1">
      <c r="A24" s="78">
        <v>7.1</v>
      </c>
      <c r="B24" s="81" t="s">
        <v>129</v>
      </c>
      <c r="C24" s="24" t="s">
        <v>56</v>
      </c>
      <c r="D24" s="95">
        <v>3</v>
      </c>
      <c r="E24" s="77" t="s">
        <v>39</v>
      </c>
      <c r="F24" s="103">
        <v>4601</v>
      </c>
      <c r="G24" s="40"/>
      <c r="H24" s="49"/>
      <c r="I24" s="39" t="s">
        <v>40</v>
      </c>
      <c r="J24" s="42">
        <f t="shared" si="4"/>
        <v>1</v>
      </c>
      <c r="K24" s="43" t="s">
        <v>41</v>
      </c>
      <c r="L24" s="43" t="s">
        <v>4</v>
      </c>
      <c r="M24" s="72"/>
      <c r="N24" s="40"/>
      <c r="O24" s="40"/>
      <c r="P24" s="44"/>
      <c r="Q24" s="40"/>
      <c r="R24" s="40"/>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13803</v>
      </c>
      <c r="BB24" s="47">
        <f t="shared" si="6"/>
        <v>13803</v>
      </c>
      <c r="BC24" s="36" t="str">
        <f t="shared" si="7"/>
        <v>INR  Thirteen Thousand Eight Hundred &amp; Three  Only</v>
      </c>
      <c r="IA24" s="37">
        <v>7.1</v>
      </c>
      <c r="IB24" s="75" t="s">
        <v>129</v>
      </c>
      <c r="IC24" s="37" t="s">
        <v>56</v>
      </c>
      <c r="ID24" s="37">
        <v>3</v>
      </c>
      <c r="IE24" s="38" t="s">
        <v>39</v>
      </c>
      <c r="IF24" s="38" t="s">
        <v>47</v>
      </c>
      <c r="IG24" s="38" t="s">
        <v>48</v>
      </c>
      <c r="IH24" s="38">
        <v>10</v>
      </c>
      <c r="II24" s="38" t="s">
        <v>39</v>
      </c>
    </row>
    <row r="25" spans="1:243" s="37" customFormat="1" ht="59.25" customHeight="1">
      <c r="A25" s="78">
        <v>8.1</v>
      </c>
      <c r="B25" s="83" t="s">
        <v>132</v>
      </c>
      <c r="C25" s="24" t="s">
        <v>57</v>
      </c>
      <c r="D25" s="95">
        <v>59</v>
      </c>
      <c r="E25" s="77" t="s">
        <v>39</v>
      </c>
      <c r="F25" s="103">
        <v>199</v>
      </c>
      <c r="G25" s="50"/>
      <c r="H25" s="51"/>
      <c r="I25" s="39" t="s">
        <v>40</v>
      </c>
      <c r="J25" s="42">
        <f t="shared" si="4"/>
        <v>1</v>
      </c>
      <c r="K25" s="43" t="s">
        <v>41</v>
      </c>
      <c r="L25" s="43" t="s">
        <v>4</v>
      </c>
      <c r="M25" s="72"/>
      <c r="N25" s="40"/>
      <c r="O25" s="40"/>
      <c r="P25" s="45"/>
      <c r="Q25" s="40"/>
      <c r="R25" s="40"/>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11741</v>
      </c>
      <c r="BB25" s="47">
        <f t="shared" si="6"/>
        <v>11741</v>
      </c>
      <c r="BC25" s="36" t="str">
        <f t="shared" si="7"/>
        <v>INR  Eleven Thousand Seven Hundred &amp; Forty One  Only</v>
      </c>
      <c r="IA25" s="37">
        <v>8.1</v>
      </c>
      <c r="IB25" s="75" t="s">
        <v>132</v>
      </c>
      <c r="IC25" s="37" t="s">
        <v>57</v>
      </c>
      <c r="ID25" s="37">
        <v>59</v>
      </c>
      <c r="IE25" s="38" t="s">
        <v>39</v>
      </c>
      <c r="IF25" s="38" t="s">
        <v>43</v>
      </c>
      <c r="IG25" s="38" t="s">
        <v>58</v>
      </c>
      <c r="IH25" s="38">
        <v>10</v>
      </c>
      <c r="II25" s="38" t="s">
        <v>39</v>
      </c>
    </row>
    <row r="26" spans="1:243" s="37" customFormat="1" ht="33.75" customHeight="1">
      <c r="A26" s="78">
        <v>8.2</v>
      </c>
      <c r="B26" s="83" t="s">
        <v>100</v>
      </c>
      <c r="C26" s="24" t="s">
        <v>64</v>
      </c>
      <c r="D26" s="95">
        <v>60</v>
      </c>
      <c r="E26" s="77" t="s">
        <v>39</v>
      </c>
      <c r="F26" s="103">
        <v>556</v>
      </c>
      <c r="G26" s="50"/>
      <c r="H26" s="51"/>
      <c r="I26" s="39" t="s">
        <v>40</v>
      </c>
      <c r="J26" s="42">
        <f t="shared" si="4"/>
        <v>1</v>
      </c>
      <c r="K26" s="43" t="s">
        <v>41</v>
      </c>
      <c r="L26" s="43" t="s">
        <v>4</v>
      </c>
      <c r="M26" s="72"/>
      <c r="N26" s="40"/>
      <c r="O26" s="40"/>
      <c r="P26" s="45"/>
      <c r="Q26" s="40"/>
      <c r="R26" s="40"/>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33360</v>
      </c>
      <c r="BB26" s="47">
        <f t="shared" si="6"/>
        <v>33360</v>
      </c>
      <c r="BC26" s="36" t="str">
        <f t="shared" si="7"/>
        <v>INR  Thirty Three Thousand Three Hundred &amp; Sixty  Only</v>
      </c>
      <c r="IA26" s="37">
        <v>8.2</v>
      </c>
      <c r="IB26" s="75" t="s">
        <v>100</v>
      </c>
      <c r="IC26" s="37" t="s">
        <v>64</v>
      </c>
      <c r="ID26" s="37">
        <v>60</v>
      </c>
      <c r="IE26" s="38" t="s">
        <v>39</v>
      </c>
      <c r="IF26" s="38" t="s">
        <v>43</v>
      </c>
      <c r="IG26" s="38" t="s">
        <v>58</v>
      </c>
      <c r="IH26" s="38">
        <v>10</v>
      </c>
      <c r="II26" s="38" t="s">
        <v>39</v>
      </c>
    </row>
    <row r="27" spans="1:243" s="37" customFormat="1" ht="48" customHeight="1">
      <c r="A27" s="80">
        <v>9</v>
      </c>
      <c r="B27" s="84" t="s">
        <v>101</v>
      </c>
      <c r="C27" s="24" t="s">
        <v>65</v>
      </c>
      <c r="D27" s="95">
        <v>3</v>
      </c>
      <c r="E27" s="77" t="s">
        <v>39</v>
      </c>
      <c r="F27" s="103">
        <v>2855</v>
      </c>
      <c r="G27" s="50"/>
      <c r="H27" s="51"/>
      <c r="I27" s="39" t="s">
        <v>40</v>
      </c>
      <c r="J27" s="42">
        <f>IF(I27="Less(-)",-1,1)</f>
        <v>1</v>
      </c>
      <c r="K27" s="43" t="s">
        <v>41</v>
      </c>
      <c r="L27" s="43" t="s">
        <v>4</v>
      </c>
      <c r="M27" s="72"/>
      <c r="N27" s="40"/>
      <c r="O27" s="40"/>
      <c r="P27" s="45"/>
      <c r="Q27" s="40"/>
      <c r="R27" s="40"/>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total_amount_ba($B$2,$D$2,D27,F27,J27,K27,M27)</f>
        <v>8565</v>
      </c>
      <c r="BB27" s="47">
        <f>BA27+SUM(N27:AZ27)</f>
        <v>8565</v>
      </c>
      <c r="BC27" s="36" t="str">
        <f>SpellNumber(L27,BB27)</f>
        <v>INR  Eight Thousand Five Hundred &amp; Sixty Five  Only</v>
      </c>
      <c r="IA27" s="37">
        <v>9</v>
      </c>
      <c r="IB27" s="75" t="s">
        <v>101</v>
      </c>
      <c r="IC27" s="37" t="s">
        <v>65</v>
      </c>
      <c r="ID27" s="37">
        <v>3</v>
      </c>
      <c r="IE27" s="38" t="s">
        <v>39</v>
      </c>
      <c r="IF27" s="38" t="s">
        <v>43</v>
      </c>
      <c r="IG27" s="38" t="s">
        <v>58</v>
      </c>
      <c r="IH27" s="38">
        <v>10</v>
      </c>
      <c r="II27" s="38" t="s">
        <v>39</v>
      </c>
    </row>
    <row r="28" spans="1:243" s="37" customFormat="1" ht="47.25" customHeight="1">
      <c r="A28" s="80">
        <v>10</v>
      </c>
      <c r="B28" s="81" t="s">
        <v>102</v>
      </c>
      <c r="C28" s="24" t="s">
        <v>66</v>
      </c>
      <c r="D28" s="95">
        <v>390</v>
      </c>
      <c r="E28" s="77" t="s">
        <v>39</v>
      </c>
      <c r="F28" s="96">
        <v>399</v>
      </c>
      <c r="G28" s="50"/>
      <c r="H28" s="51"/>
      <c r="I28" s="39" t="s">
        <v>40</v>
      </c>
      <c r="J28" s="42">
        <f t="shared" si="4"/>
        <v>1</v>
      </c>
      <c r="K28" s="43" t="s">
        <v>41</v>
      </c>
      <c r="L28" s="43" t="s">
        <v>4</v>
      </c>
      <c r="M28" s="72"/>
      <c r="N28" s="40"/>
      <c r="O28" s="40"/>
      <c r="P28" s="45"/>
      <c r="Q28" s="40"/>
      <c r="R28" s="40"/>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155610</v>
      </c>
      <c r="BB28" s="47">
        <f t="shared" si="6"/>
        <v>155610</v>
      </c>
      <c r="BC28" s="36" t="str">
        <f t="shared" si="7"/>
        <v>INR  One Lakh Fifty Five Thousand Six Hundred &amp; Ten  Only</v>
      </c>
      <c r="IA28" s="37">
        <v>10</v>
      </c>
      <c r="IB28" s="75" t="s">
        <v>122</v>
      </c>
      <c r="IC28" s="37" t="s">
        <v>66</v>
      </c>
      <c r="ID28" s="37">
        <v>390</v>
      </c>
      <c r="IE28" s="38" t="s">
        <v>39</v>
      </c>
      <c r="IF28" s="38" t="s">
        <v>43</v>
      </c>
      <c r="IG28" s="38" t="s">
        <v>58</v>
      </c>
      <c r="IH28" s="38">
        <v>10</v>
      </c>
      <c r="II28" s="38" t="s">
        <v>39</v>
      </c>
    </row>
    <row r="29" spans="1:243" s="37" customFormat="1" ht="45.75" customHeight="1">
      <c r="A29" s="80">
        <v>11</v>
      </c>
      <c r="B29" s="81" t="s">
        <v>103</v>
      </c>
      <c r="C29" s="24" t="s">
        <v>67</v>
      </c>
      <c r="D29" s="95">
        <v>45</v>
      </c>
      <c r="E29" s="77" t="s">
        <v>39</v>
      </c>
      <c r="F29" s="96">
        <v>7000</v>
      </c>
      <c r="G29" s="50"/>
      <c r="H29" s="51"/>
      <c r="I29" s="39" t="s">
        <v>40</v>
      </c>
      <c r="J29" s="42">
        <f t="shared" si="4"/>
        <v>1</v>
      </c>
      <c r="K29" s="43" t="s">
        <v>41</v>
      </c>
      <c r="L29" s="43" t="s">
        <v>4</v>
      </c>
      <c r="M29" s="72"/>
      <c r="N29" s="40"/>
      <c r="O29" s="40"/>
      <c r="P29" s="45"/>
      <c r="Q29" s="40"/>
      <c r="R29" s="40"/>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315000</v>
      </c>
      <c r="BB29" s="47">
        <f t="shared" si="6"/>
        <v>315000</v>
      </c>
      <c r="BC29" s="36" t="str">
        <f t="shared" si="7"/>
        <v>INR  Three Lakh Fifteen Thousand    Only</v>
      </c>
      <c r="IA29" s="37">
        <v>11</v>
      </c>
      <c r="IB29" s="75" t="s">
        <v>103</v>
      </c>
      <c r="IC29" s="37" t="s">
        <v>67</v>
      </c>
      <c r="ID29" s="37">
        <v>45</v>
      </c>
      <c r="IE29" s="38" t="s">
        <v>39</v>
      </c>
      <c r="IF29" s="38" t="s">
        <v>43</v>
      </c>
      <c r="IG29" s="38" t="s">
        <v>58</v>
      </c>
      <c r="IH29" s="38">
        <v>10</v>
      </c>
      <c r="II29" s="38" t="s">
        <v>39</v>
      </c>
    </row>
    <row r="30" spans="1:243" s="37" customFormat="1" ht="54" customHeight="1">
      <c r="A30" s="80">
        <v>12</v>
      </c>
      <c r="B30" s="81" t="s">
        <v>104</v>
      </c>
      <c r="C30" s="24" t="s">
        <v>68</v>
      </c>
      <c r="D30" s="95">
        <v>14</v>
      </c>
      <c r="E30" s="77" t="s">
        <v>39</v>
      </c>
      <c r="F30" s="96">
        <v>6500</v>
      </c>
      <c r="G30" s="50"/>
      <c r="H30" s="51"/>
      <c r="I30" s="39" t="s">
        <v>40</v>
      </c>
      <c r="J30" s="42">
        <f t="shared" si="4"/>
        <v>1</v>
      </c>
      <c r="K30" s="43" t="s">
        <v>41</v>
      </c>
      <c r="L30" s="43" t="s">
        <v>4</v>
      </c>
      <c r="M30" s="72"/>
      <c r="N30" s="40"/>
      <c r="O30" s="40"/>
      <c r="P30" s="45"/>
      <c r="Q30" s="40"/>
      <c r="R30" s="40"/>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91000</v>
      </c>
      <c r="BB30" s="47">
        <f t="shared" si="6"/>
        <v>91000</v>
      </c>
      <c r="BC30" s="36" t="str">
        <f t="shared" si="7"/>
        <v>INR  Ninety One Thousand    Only</v>
      </c>
      <c r="IA30" s="37">
        <v>12</v>
      </c>
      <c r="IB30" s="75" t="s">
        <v>104</v>
      </c>
      <c r="IC30" s="37" t="s">
        <v>68</v>
      </c>
      <c r="ID30" s="37">
        <v>14</v>
      </c>
      <c r="IE30" s="38" t="s">
        <v>39</v>
      </c>
      <c r="IF30" s="38" t="s">
        <v>43</v>
      </c>
      <c r="IG30" s="38" t="s">
        <v>58</v>
      </c>
      <c r="IH30" s="38">
        <v>10</v>
      </c>
      <c r="II30" s="38" t="s">
        <v>39</v>
      </c>
    </row>
    <row r="31" spans="1:243" s="37" customFormat="1" ht="46.5" customHeight="1">
      <c r="A31" s="80">
        <v>13</v>
      </c>
      <c r="B31" s="82" t="s">
        <v>105</v>
      </c>
      <c r="C31" s="24" t="s">
        <v>69</v>
      </c>
      <c r="D31" s="95">
        <v>13</v>
      </c>
      <c r="E31" s="77" t="s">
        <v>39</v>
      </c>
      <c r="F31" s="103">
        <v>5200</v>
      </c>
      <c r="G31" s="50"/>
      <c r="H31" s="51"/>
      <c r="I31" s="39" t="s">
        <v>40</v>
      </c>
      <c r="J31" s="42">
        <f t="shared" si="4"/>
        <v>1</v>
      </c>
      <c r="K31" s="43" t="s">
        <v>41</v>
      </c>
      <c r="L31" s="43" t="s">
        <v>4</v>
      </c>
      <c r="M31" s="72"/>
      <c r="N31" s="40"/>
      <c r="O31" s="40"/>
      <c r="P31" s="45"/>
      <c r="Q31" s="40"/>
      <c r="R31" s="40"/>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67600</v>
      </c>
      <c r="BB31" s="47">
        <f t="shared" si="6"/>
        <v>67600</v>
      </c>
      <c r="BC31" s="36" t="str">
        <f t="shared" si="7"/>
        <v>INR  Sixty Seven Thousand Six Hundred    Only</v>
      </c>
      <c r="IA31" s="37">
        <v>13</v>
      </c>
      <c r="IB31" s="75" t="s">
        <v>123</v>
      </c>
      <c r="IC31" s="37" t="s">
        <v>69</v>
      </c>
      <c r="ID31" s="37">
        <v>13</v>
      </c>
      <c r="IE31" s="38" t="s">
        <v>39</v>
      </c>
      <c r="IF31" s="38" t="s">
        <v>43</v>
      </c>
      <c r="IG31" s="38" t="s">
        <v>58</v>
      </c>
      <c r="IH31" s="38">
        <v>10</v>
      </c>
      <c r="II31" s="38" t="s">
        <v>39</v>
      </c>
    </row>
    <row r="32" spans="1:243" s="37" customFormat="1" ht="38.25" customHeight="1">
      <c r="A32" s="80">
        <v>14</v>
      </c>
      <c r="B32" s="82" t="s">
        <v>106</v>
      </c>
      <c r="C32" s="24" t="s">
        <v>70</v>
      </c>
      <c r="D32" s="95">
        <v>6</v>
      </c>
      <c r="E32" s="77" t="s">
        <v>39</v>
      </c>
      <c r="F32" s="103">
        <v>3850</v>
      </c>
      <c r="G32" s="50"/>
      <c r="H32" s="51"/>
      <c r="I32" s="39" t="s">
        <v>40</v>
      </c>
      <c r="J32" s="42">
        <f t="shared" si="4"/>
        <v>1</v>
      </c>
      <c r="K32" s="43" t="s">
        <v>41</v>
      </c>
      <c r="L32" s="43" t="s">
        <v>4</v>
      </c>
      <c r="M32" s="72"/>
      <c r="N32" s="40"/>
      <c r="O32" s="40"/>
      <c r="P32" s="45"/>
      <c r="Q32" s="40"/>
      <c r="R32" s="40"/>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23100</v>
      </c>
      <c r="BB32" s="47">
        <f t="shared" si="6"/>
        <v>23100</v>
      </c>
      <c r="BC32" s="36" t="str">
        <f t="shared" si="7"/>
        <v>INR  Twenty Three Thousand One Hundred    Only</v>
      </c>
      <c r="IA32" s="37">
        <v>14</v>
      </c>
      <c r="IB32" s="75" t="s">
        <v>124</v>
      </c>
      <c r="IC32" s="37" t="s">
        <v>70</v>
      </c>
      <c r="ID32" s="37">
        <v>6</v>
      </c>
      <c r="IE32" s="38" t="s">
        <v>39</v>
      </c>
      <c r="IF32" s="38" t="s">
        <v>43</v>
      </c>
      <c r="IG32" s="38" t="s">
        <v>58</v>
      </c>
      <c r="IH32" s="38">
        <v>10</v>
      </c>
      <c r="II32" s="38" t="s">
        <v>39</v>
      </c>
    </row>
    <row r="33" spans="1:243" s="37" customFormat="1" ht="35.25" customHeight="1">
      <c r="A33" s="80">
        <v>15</v>
      </c>
      <c r="B33" s="82" t="s">
        <v>107</v>
      </c>
      <c r="C33" s="24" t="s">
        <v>71</v>
      </c>
      <c r="D33" s="95">
        <v>16</v>
      </c>
      <c r="E33" s="77" t="s">
        <v>39</v>
      </c>
      <c r="F33" s="103">
        <v>2450</v>
      </c>
      <c r="G33" s="50"/>
      <c r="H33" s="51"/>
      <c r="I33" s="39" t="s">
        <v>40</v>
      </c>
      <c r="J33" s="42">
        <f t="shared" si="4"/>
        <v>1</v>
      </c>
      <c r="K33" s="43" t="s">
        <v>41</v>
      </c>
      <c r="L33" s="43" t="s">
        <v>4</v>
      </c>
      <c r="M33" s="72"/>
      <c r="N33" s="40"/>
      <c r="O33" s="40"/>
      <c r="P33" s="45"/>
      <c r="Q33" s="40"/>
      <c r="R33" s="40"/>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39200</v>
      </c>
      <c r="BB33" s="47">
        <f t="shared" si="6"/>
        <v>39200</v>
      </c>
      <c r="BC33" s="36" t="str">
        <f t="shared" si="7"/>
        <v>INR  Thirty Nine Thousand Two Hundred    Only</v>
      </c>
      <c r="IA33" s="37">
        <v>15</v>
      </c>
      <c r="IB33" s="75" t="s">
        <v>125</v>
      </c>
      <c r="IC33" s="37" t="s">
        <v>71</v>
      </c>
      <c r="ID33" s="37">
        <v>16</v>
      </c>
      <c r="IE33" s="38" t="s">
        <v>39</v>
      </c>
      <c r="IF33" s="38" t="s">
        <v>43</v>
      </c>
      <c r="IG33" s="38" t="s">
        <v>58</v>
      </c>
      <c r="IH33" s="38">
        <v>10</v>
      </c>
      <c r="II33" s="38" t="s">
        <v>39</v>
      </c>
    </row>
    <row r="34" spans="1:243" s="37" customFormat="1" ht="57" customHeight="1">
      <c r="A34" s="80">
        <v>16</v>
      </c>
      <c r="B34" s="81" t="s">
        <v>108</v>
      </c>
      <c r="C34" s="24" t="s">
        <v>72</v>
      </c>
      <c r="D34" s="95">
        <v>14</v>
      </c>
      <c r="E34" s="77" t="s">
        <v>39</v>
      </c>
      <c r="F34" s="103">
        <v>550</v>
      </c>
      <c r="G34" s="50"/>
      <c r="H34" s="51"/>
      <c r="I34" s="39" t="s">
        <v>40</v>
      </c>
      <c r="J34" s="42">
        <f t="shared" si="4"/>
        <v>1</v>
      </c>
      <c r="K34" s="43" t="s">
        <v>41</v>
      </c>
      <c r="L34" s="43" t="s">
        <v>4</v>
      </c>
      <c r="M34" s="72"/>
      <c r="N34" s="40"/>
      <c r="O34" s="40"/>
      <c r="P34" s="45"/>
      <c r="Q34" s="40"/>
      <c r="R34" s="40"/>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t="shared" si="5"/>
        <v>7700</v>
      </c>
      <c r="BB34" s="47">
        <f t="shared" si="6"/>
        <v>7700</v>
      </c>
      <c r="BC34" s="36" t="str">
        <f t="shared" si="7"/>
        <v>INR  Seven Thousand Seven Hundred    Only</v>
      </c>
      <c r="IA34" s="37">
        <v>16</v>
      </c>
      <c r="IB34" s="75" t="s">
        <v>108</v>
      </c>
      <c r="IC34" s="37" t="s">
        <v>72</v>
      </c>
      <c r="ID34" s="37">
        <v>14</v>
      </c>
      <c r="IE34" s="38" t="s">
        <v>39</v>
      </c>
      <c r="IF34" s="38" t="s">
        <v>43</v>
      </c>
      <c r="IG34" s="38" t="s">
        <v>58</v>
      </c>
      <c r="IH34" s="38">
        <v>10</v>
      </c>
      <c r="II34" s="38" t="s">
        <v>39</v>
      </c>
    </row>
    <row r="35" spans="1:243" s="37" customFormat="1" ht="57" customHeight="1">
      <c r="A35" s="80">
        <v>17</v>
      </c>
      <c r="B35" s="76" t="s">
        <v>109</v>
      </c>
      <c r="C35" s="24" t="s">
        <v>79</v>
      </c>
      <c r="D35" s="95">
        <v>27</v>
      </c>
      <c r="E35" s="77" t="s">
        <v>39</v>
      </c>
      <c r="F35" s="103">
        <v>288</v>
      </c>
      <c r="G35" s="50"/>
      <c r="H35" s="51"/>
      <c r="I35" s="39" t="s">
        <v>40</v>
      </c>
      <c r="J35" s="42">
        <f aca="true" t="shared" si="8" ref="J35:J48">IF(I35="Less(-)",-1,1)</f>
        <v>1</v>
      </c>
      <c r="K35" s="43" t="s">
        <v>41</v>
      </c>
      <c r="L35" s="43" t="s">
        <v>4</v>
      </c>
      <c r="M35" s="72"/>
      <c r="N35" s="40"/>
      <c r="O35" s="40"/>
      <c r="P35" s="45"/>
      <c r="Q35" s="40"/>
      <c r="R35" s="40"/>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6">
        <f aca="true" t="shared" si="9" ref="BA35:BA48">total_amount_ba($B$2,$D$2,D35,F35,J35,K35,M35)</f>
        <v>7776</v>
      </c>
      <c r="BB35" s="47">
        <f aca="true" t="shared" si="10" ref="BB35:BB48">BA35+SUM(N35:AZ35)</f>
        <v>7776</v>
      </c>
      <c r="BC35" s="36" t="str">
        <f aca="true" t="shared" si="11" ref="BC35:BC48">SpellNumber(L35,BB35)</f>
        <v>INR  Seven Thousand Seven Hundred &amp; Seventy Six  Only</v>
      </c>
      <c r="IA35" s="37">
        <v>17</v>
      </c>
      <c r="IB35" s="75" t="s">
        <v>109</v>
      </c>
      <c r="IC35" s="37" t="s">
        <v>79</v>
      </c>
      <c r="ID35" s="37">
        <v>27</v>
      </c>
      <c r="IE35" s="38" t="s">
        <v>39</v>
      </c>
      <c r="IF35" s="38" t="s">
        <v>43</v>
      </c>
      <c r="IG35" s="38" t="s">
        <v>58</v>
      </c>
      <c r="IH35" s="38">
        <v>10</v>
      </c>
      <c r="II35" s="38" t="s">
        <v>39</v>
      </c>
    </row>
    <row r="36" spans="1:243" s="37" customFormat="1" ht="57" customHeight="1">
      <c r="A36" s="80">
        <v>18</v>
      </c>
      <c r="B36" s="81" t="s">
        <v>110</v>
      </c>
      <c r="C36" s="24" t="s">
        <v>80</v>
      </c>
      <c r="D36" s="95">
        <v>1</v>
      </c>
      <c r="E36" s="77" t="s">
        <v>39</v>
      </c>
      <c r="F36" s="96">
        <v>117</v>
      </c>
      <c r="G36" s="50"/>
      <c r="H36" s="51"/>
      <c r="I36" s="39" t="s">
        <v>40</v>
      </c>
      <c r="J36" s="42">
        <f t="shared" si="8"/>
        <v>1</v>
      </c>
      <c r="K36" s="43" t="s">
        <v>41</v>
      </c>
      <c r="L36" s="43" t="s">
        <v>4</v>
      </c>
      <c r="M36" s="72"/>
      <c r="N36" s="40"/>
      <c r="O36" s="40"/>
      <c r="P36" s="45"/>
      <c r="Q36" s="40"/>
      <c r="R36" s="40"/>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6">
        <f t="shared" si="9"/>
        <v>117</v>
      </c>
      <c r="BB36" s="47">
        <f t="shared" si="10"/>
        <v>117</v>
      </c>
      <c r="BC36" s="36" t="str">
        <f t="shared" si="11"/>
        <v>INR  One Hundred &amp; Seventeen  Only</v>
      </c>
      <c r="IA36" s="37">
        <v>18</v>
      </c>
      <c r="IB36" s="75" t="s">
        <v>110</v>
      </c>
      <c r="IC36" s="37" t="s">
        <v>80</v>
      </c>
      <c r="ID36" s="37">
        <v>1</v>
      </c>
      <c r="IE36" s="38" t="s">
        <v>39</v>
      </c>
      <c r="IF36" s="38" t="s">
        <v>43</v>
      </c>
      <c r="IG36" s="38" t="s">
        <v>58</v>
      </c>
      <c r="IH36" s="38">
        <v>10</v>
      </c>
      <c r="II36" s="38" t="s">
        <v>39</v>
      </c>
    </row>
    <row r="37" spans="1:243" s="37" customFormat="1" ht="57" customHeight="1">
      <c r="A37" s="80">
        <v>19</v>
      </c>
      <c r="B37" s="82" t="s">
        <v>111</v>
      </c>
      <c r="C37" s="24" t="s">
        <v>81</v>
      </c>
      <c r="D37" s="95">
        <v>3</v>
      </c>
      <c r="E37" s="77" t="s">
        <v>39</v>
      </c>
      <c r="F37" s="103">
        <v>4200</v>
      </c>
      <c r="G37" s="50"/>
      <c r="H37" s="51"/>
      <c r="I37" s="39" t="s">
        <v>40</v>
      </c>
      <c r="J37" s="42">
        <f t="shared" si="8"/>
        <v>1</v>
      </c>
      <c r="K37" s="43" t="s">
        <v>41</v>
      </c>
      <c r="L37" s="43" t="s">
        <v>4</v>
      </c>
      <c r="M37" s="72"/>
      <c r="N37" s="40"/>
      <c r="O37" s="40"/>
      <c r="P37" s="45"/>
      <c r="Q37" s="40"/>
      <c r="R37" s="40"/>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6">
        <f t="shared" si="9"/>
        <v>12600</v>
      </c>
      <c r="BB37" s="47">
        <f t="shared" si="10"/>
        <v>12600</v>
      </c>
      <c r="BC37" s="36" t="str">
        <f t="shared" si="11"/>
        <v>INR  Twelve Thousand Six Hundred    Only</v>
      </c>
      <c r="IA37" s="37">
        <v>19</v>
      </c>
      <c r="IB37" s="75" t="s">
        <v>111</v>
      </c>
      <c r="IC37" s="37" t="s">
        <v>81</v>
      </c>
      <c r="ID37" s="37">
        <v>3</v>
      </c>
      <c r="IE37" s="38" t="s">
        <v>39</v>
      </c>
      <c r="IF37" s="38" t="s">
        <v>43</v>
      </c>
      <c r="IG37" s="38" t="s">
        <v>58</v>
      </c>
      <c r="IH37" s="38">
        <v>10</v>
      </c>
      <c r="II37" s="38" t="s">
        <v>39</v>
      </c>
    </row>
    <row r="38" spans="1:243" s="37" customFormat="1" ht="57" customHeight="1">
      <c r="A38" s="80">
        <v>20</v>
      </c>
      <c r="B38" s="82" t="s">
        <v>112</v>
      </c>
      <c r="C38" s="24" t="s">
        <v>82</v>
      </c>
      <c r="D38" s="95">
        <v>65</v>
      </c>
      <c r="E38" s="77" t="s">
        <v>39</v>
      </c>
      <c r="F38" s="103">
        <v>288</v>
      </c>
      <c r="G38" s="50"/>
      <c r="H38" s="51"/>
      <c r="I38" s="39" t="s">
        <v>40</v>
      </c>
      <c r="J38" s="42">
        <f t="shared" si="8"/>
        <v>1</v>
      </c>
      <c r="K38" s="43" t="s">
        <v>41</v>
      </c>
      <c r="L38" s="43" t="s">
        <v>4</v>
      </c>
      <c r="M38" s="72"/>
      <c r="N38" s="40"/>
      <c r="O38" s="40"/>
      <c r="P38" s="45"/>
      <c r="Q38" s="40"/>
      <c r="R38" s="40"/>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6">
        <f t="shared" si="9"/>
        <v>18720</v>
      </c>
      <c r="BB38" s="47">
        <f t="shared" si="10"/>
        <v>18720</v>
      </c>
      <c r="BC38" s="36" t="str">
        <f t="shared" si="11"/>
        <v>INR  Eighteen Thousand Seven Hundred &amp; Twenty  Only</v>
      </c>
      <c r="IA38" s="37">
        <v>20</v>
      </c>
      <c r="IB38" s="75" t="s">
        <v>112</v>
      </c>
      <c r="IC38" s="37" t="s">
        <v>82</v>
      </c>
      <c r="ID38" s="37">
        <v>65</v>
      </c>
      <c r="IE38" s="38" t="s">
        <v>39</v>
      </c>
      <c r="IF38" s="38" t="s">
        <v>43</v>
      </c>
      <c r="IG38" s="38" t="s">
        <v>58</v>
      </c>
      <c r="IH38" s="38">
        <v>10</v>
      </c>
      <c r="II38" s="38" t="s">
        <v>39</v>
      </c>
    </row>
    <row r="39" spans="1:243" s="37" customFormat="1" ht="57" customHeight="1">
      <c r="A39" s="78">
        <v>21</v>
      </c>
      <c r="B39" s="81" t="s">
        <v>113</v>
      </c>
      <c r="C39" s="24" t="s">
        <v>83</v>
      </c>
      <c r="D39" s="95">
        <v>1</v>
      </c>
      <c r="E39" s="77" t="s">
        <v>39</v>
      </c>
      <c r="F39" s="96">
        <v>32</v>
      </c>
      <c r="G39" s="50"/>
      <c r="H39" s="51"/>
      <c r="I39" s="39" t="s">
        <v>40</v>
      </c>
      <c r="J39" s="42">
        <f t="shared" si="8"/>
        <v>1</v>
      </c>
      <c r="K39" s="43" t="s">
        <v>41</v>
      </c>
      <c r="L39" s="43" t="s">
        <v>4</v>
      </c>
      <c r="M39" s="72"/>
      <c r="N39" s="40"/>
      <c r="O39" s="40"/>
      <c r="P39" s="45"/>
      <c r="Q39" s="40"/>
      <c r="R39" s="40"/>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6">
        <f t="shared" si="9"/>
        <v>32</v>
      </c>
      <c r="BB39" s="47">
        <f t="shared" si="10"/>
        <v>32</v>
      </c>
      <c r="BC39" s="36" t="str">
        <f t="shared" si="11"/>
        <v>INR  Thirty Two Only</v>
      </c>
      <c r="IA39" s="37">
        <v>21</v>
      </c>
      <c r="IB39" s="75" t="s">
        <v>113</v>
      </c>
      <c r="IC39" s="37" t="s">
        <v>83</v>
      </c>
      <c r="ID39" s="37">
        <v>1</v>
      </c>
      <c r="IE39" s="38" t="s">
        <v>39</v>
      </c>
      <c r="IF39" s="38" t="s">
        <v>43</v>
      </c>
      <c r="IG39" s="38" t="s">
        <v>58</v>
      </c>
      <c r="IH39" s="38">
        <v>10</v>
      </c>
      <c r="II39" s="38" t="s">
        <v>39</v>
      </c>
    </row>
    <row r="40" spans="1:243" s="37" customFormat="1" ht="57" customHeight="1">
      <c r="A40" s="78">
        <v>22.1</v>
      </c>
      <c r="B40" s="81" t="s">
        <v>130</v>
      </c>
      <c r="C40" s="24" t="s">
        <v>84</v>
      </c>
      <c r="D40" s="95">
        <v>85</v>
      </c>
      <c r="E40" s="77" t="s">
        <v>39</v>
      </c>
      <c r="F40" s="96">
        <v>85</v>
      </c>
      <c r="G40" s="50"/>
      <c r="H40" s="51"/>
      <c r="I40" s="39" t="s">
        <v>40</v>
      </c>
      <c r="J40" s="42">
        <f t="shared" si="8"/>
        <v>1</v>
      </c>
      <c r="K40" s="43" t="s">
        <v>41</v>
      </c>
      <c r="L40" s="43" t="s">
        <v>4</v>
      </c>
      <c r="M40" s="72"/>
      <c r="N40" s="40"/>
      <c r="O40" s="40"/>
      <c r="P40" s="45"/>
      <c r="Q40" s="40"/>
      <c r="R40" s="40"/>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6">
        <f t="shared" si="9"/>
        <v>7225</v>
      </c>
      <c r="BB40" s="47">
        <f t="shared" si="10"/>
        <v>7225</v>
      </c>
      <c r="BC40" s="36" t="str">
        <f t="shared" si="11"/>
        <v>INR  Seven Thousand Two Hundred &amp; Twenty Five  Only</v>
      </c>
      <c r="IA40" s="37">
        <v>22.1</v>
      </c>
      <c r="IB40" s="75" t="s">
        <v>130</v>
      </c>
      <c r="IC40" s="37" t="s">
        <v>84</v>
      </c>
      <c r="ID40" s="37">
        <v>85</v>
      </c>
      <c r="IE40" s="38" t="s">
        <v>39</v>
      </c>
      <c r="IF40" s="38" t="s">
        <v>43</v>
      </c>
      <c r="IG40" s="38" t="s">
        <v>58</v>
      </c>
      <c r="IH40" s="38">
        <v>10</v>
      </c>
      <c r="II40" s="38" t="s">
        <v>39</v>
      </c>
    </row>
    <row r="41" spans="1:243" s="37" customFormat="1" ht="57" customHeight="1">
      <c r="A41" s="78">
        <v>22.2</v>
      </c>
      <c r="B41" s="81" t="s">
        <v>114</v>
      </c>
      <c r="C41" s="24" t="s">
        <v>85</v>
      </c>
      <c r="D41" s="95">
        <v>25</v>
      </c>
      <c r="E41" s="77" t="s">
        <v>39</v>
      </c>
      <c r="F41" s="96">
        <v>111</v>
      </c>
      <c r="G41" s="50"/>
      <c r="H41" s="51"/>
      <c r="I41" s="39" t="s">
        <v>40</v>
      </c>
      <c r="J41" s="42">
        <f t="shared" si="8"/>
        <v>1</v>
      </c>
      <c r="K41" s="43" t="s">
        <v>41</v>
      </c>
      <c r="L41" s="43" t="s">
        <v>4</v>
      </c>
      <c r="M41" s="72"/>
      <c r="N41" s="40"/>
      <c r="O41" s="40"/>
      <c r="P41" s="45"/>
      <c r="Q41" s="40"/>
      <c r="R41" s="40"/>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f t="shared" si="9"/>
        <v>2775</v>
      </c>
      <c r="BB41" s="47">
        <f t="shared" si="10"/>
        <v>2775</v>
      </c>
      <c r="BC41" s="36" t="str">
        <f t="shared" si="11"/>
        <v>INR  Two Thousand Seven Hundred &amp; Seventy Five  Only</v>
      </c>
      <c r="IA41" s="37">
        <v>22.2</v>
      </c>
      <c r="IB41" s="75" t="s">
        <v>114</v>
      </c>
      <c r="IC41" s="37" t="s">
        <v>85</v>
      </c>
      <c r="ID41" s="37">
        <v>25</v>
      </c>
      <c r="IE41" s="38" t="s">
        <v>39</v>
      </c>
      <c r="IF41" s="38" t="s">
        <v>43</v>
      </c>
      <c r="IG41" s="38" t="s">
        <v>58</v>
      </c>
      <c r="IH41" s="38">
        <v>10</v>
      </c>
      <c r="II41" s="38" t="s">
        <v>39</v>
      </c>
    </row>
    <row r="42" spans="1:243" s="37" customFormat="1" ht="57" customHeight="1">
      <c r="A42" s="78">
        <v>23.1</v>
      </c>
      <c r="B42" s="81" t="s">
        <v>131</v>
      </c>
      <c r="C42" s="24" t="s">
        <v>86</v>
      </c>
      <c r="D42" s="95">
        <v>6</v>
      </c>
      <c r="E42" s="77" t="s">
        <v>39</v>
      </c>
      <c r="F42" s="96">
        <v>243</v>
      </c>
      <c r="G42" s="50"/>
      <c r="H42" s="51"/>
      <c r="I42" s="39" t="s">
        <v>40</v>
      </c>
      <c r="J42" s="42">
        <f t="shared" si="8"/>
        <v>1</v>
      </c>
      <c r="K42" s="43" t="s">
        <v>41</v>
      </c>
      <c r="L42" s="43" t="s">
        <v>4</v>
      </c>
      <c r="M42" s="72"/>
      <c r="N42" s="40"/>
      <c r="O42" s="40"/>
      <c r="P42" s="45"/>
      <c r="Q42" s="40"/>
      <c r="R42" s="40"/>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f t="shared" si="9"/>
        <v>1458</v>
      </c>
      <c r="BB42" s="47">
        <f t="shared" si="10"/>
        <v>1458</v>
      </c>
      <c r="BC42" s="36" t="str">
        <f t="shared" si="11"/>
        <v>INR  One Thousand Four Hundred &amp; Fifty Eight  Only</v>
      </c>
      <c r="IA42" s="37">
        <v>23.1</v>
      </c>
      <c r="IB42" s="75" t="s">
        <v>131</v>
      </c>
      <c r="IC42" s="37" t="s">
        <v>86</v>
      </c>
      <c r="ID42" s="37">
        <v>6</v>
      </c>
      <c r="IE42" s="38" t="s">
        <v>39</v>
      </c>
      <c r="IF42" s="38" t="s">
        <v>43</v>
      </c>
      <c r="IG42" s="38" t="s">
        <v>58</v>
      </c>
      <c r="IH42" s="38">
        <v>10</v>
      </c>
      <c r="II42" s="38" t="s">
        <v>39</v>
      </c>
    </row>
    <row r="43" spans="1:243" s="37" customFormat="1" ht="57" customHeight="1">
      <c r="A43" s="78">
        <v>23.2</v>
      </c>
      <c r="B43" s="81" t="s">
        <v>115</v>
      </c>
      <c r="C43" s="24" t="s">
        <v>87</v>
      </c>
      <c r="D43" s="95">
        <v>12</v>
      </c>
      <c r="E43" s="77" t="s">
        <v>39</v>
      </c>
      <c r="F43" s="96">
        <v>287</v>
      </c>
      <c r="G43" s="50"/>
      <c r="H43" s="51"/>
      <c r="I43" s="39" t="s">
        <v>40</v>
      </c>
      <c r="J43" s="42">
        <f t="shared" si="8"/>
        <v>1</v>
      </c>
      <c r="K43" s="43" t="s">
        <v>41</v>
      </c>
      <c r="L43" s="43" t="s">
        <v>4</v>
      </c>
      <c r="M43" s="72"/>
      <c r="N43" s="40"/>
      <c r="O43" s="40"/>
      <c r="P43" s="45"/>
      <c r="Q43" s="40"/>
      <c r="R43" s="40"/>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6">
        <f t="shared" si="9"/>
        <v>3444</v>
      </c>
      <c r="BB43" s="47">
        <f t="shared" si="10"/>
        <v>3444</v>
      </c>
      <c r="BC43" s="36" t="str">
        <f t="shared" si="11"/>
        <v>INR  Three Thousand Four Hundred &amp; Forty Four  Only</v>
      </c>
      <c r="IA43" s="37">
        <v>23.2</v>
      </c>
      <c r="IB43" s="75" t="s">
        <v>115</v>
      </c>
      <c r="IC43" s="37" t="s">
        <v>87</v>
      </c>
      <c r="ID43" s="37">
        <v>12</v>
      </c>
      <c r="IE43" s="38" t="s">
        <v>39</v>
      </c>
      <c r="IF43" s="38" t="s">
        <v>43</v>
      </c>
      <c r="IG43" s="38" t="s">
        <v>58</v>
      </c>
      <c r="IH43" s="38">
        <v>10</v>
      </c>
      <c r="II43" s="38" t="s">
        <v>39</v>
      </c>
    </row>
    <row r="44" spans="1:243" s="37" customFormat="1" ht="57" customHeight="1">
      <c r="A44" s="78">
        <v>23.3</v>
      </c>
      <c r="B44" s="81" t="s">
        <v>116</v>
      </c>
      <c r="C44" s="24" t="s">
        <v>88</v>
      </c>
      <c r="D44" s="95">
        <v>16</v>
      </c>
      <c r="E44" s="77" t="s">
        <v>39</v>
      </c>
      <c r="F44" s="96">
        <v>333</v>
      </c>
      <c r="G44" s="50"/>
      <c r="H44" s="51"/>
      <c r="I44" s="39" t="s">
        <v>40</v>
      </c>
      <c r="J44" s="42">
        <f t="shared" si="8"/>
        <v>1</v>
      </c>
      <c r="K44" s="43" t="s">
        <v>41</v>
      </c>
      <c r="L44" s="43" t="s">
        <v>4</v>
      </c>
      <c r="M44" s="72"/>
      <c r="N44" s="40"/>
      <c r="O44" s="40"/>
      <c r="P44" s="45"/>
      <c r="Q44" s="40"/>
      <c r="R44" s="40"/>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6">
        <f t="shared" si="9"/>
        <v>5328</v>
      </c>
      <c r="BB44" s="47">
        <f t="shared" si="10"/>
        <v>5328</v>
      </c>
      <c r="BC44" s="36" t="str">
        <f t="shared" si="11"/>
        <v>INR  Five Thousand Three Hundred &amp; Twenty Eight  Only</v>
      </c>
      <c r="IA44" s="37">
        <v>23.3</v>
      </c>
      <c r="IB44" s="75" t="s">
        <v>116</v>
      </c>
      <c r="IC44" s="37" t="s">
        <v>88</v>
      </c>
      <c r="ID44" s="37">
        <v>16</v>
      </c>
      <c r="IE44" s="38" t="s">
        <v>39</v>
      </c>
      <c r="IF44" s="38" t="s">
        <v>43</v>
      </c>
      <c r="IG44" s="38" t="s">
        <v>58</v>
      </c>
      <c r="IH44" s="38">
        <v>10</v>
      </c>
      <c r="II44" s="38" t="s">
        <v>39</v>
      </c>
    </row>
    <row r="45" spans="1:243" s="37" customFormat="1" ht="57" customHeight="1">
      <c r="A45" s="78">
        <v>23.4</v>
      </c>
      <c r="B45" s="81" t="s">
        <v>117</v>
      </c>
      <c r="C45" s="24" t="s">
        <v>89</v>
      </c>
      <c r="D45" s="95">
        <v>7</v>
      </c>
      <c r="E45" s="77" t="s">
        <v>39</v>
      </c>
      <c r="F45" s="96">
        <v>383</v>
      </c>
      <c r="G45" s="50"/>
      <c r="H45" s="51"/>
      <c r="I45" s="39" t="s">
        <v>40</v>
      </c>
      <c r="J45" s="42">
        <f t="shared" si="8"/>
        <v>1</v>
      </c>
      <c r="K45" s="43" t="s">
        <v>41</v>
      </c>
      <c r="L45" s="43" t="s">
        <v>4</v>
      </c>
      <c r="M45" s="72"/>
      <c r="N45" s="40"/>
      <c r="O45" s="40"/>
      <c r="P45" s="45"/>
      <c r="Q45" s="40"/>
      <c r="R45" s="40"/>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6">
        <f t="shared" si="9"/>
        <v>2681</v>
      </c>
      <c r="BB45" s="47">
        <f t="shared" si="10"/>
        <v>2681</v>
      </c>
      <c r="BC45" s="36" t="str">
        <f t="shared" si="11"/>
        <v>INR  Two Thousand Six Hundred &amp; Eighty One  Only</v>
      </c>
      <c r="IA45" s="37">
        <v>23.4</v>
      </c>
      <c r="IB45" s="75" t="s">
        <v>117</v>
      </c>
      <c r="IC45" s="37" t="s">
        <v>89</v>
      </c>
      <c r="ID45" s="37">
        <v>7</v>
      </c>
      <c r="IE45" s="38" t="s">
        <v>39</v>
      </c>
      <c r="IF45" s="38" t="s">
        <v>43</v>
      </c>
      <c r="IG45" s="38" t="s">
        <v>58</v>
      </c>
      <c r="IH45" s="38">
        <v>10</v>
      </c>
      <c r="II45" s="38" t="s">
        <v>39</v>
      </c>
    </row>
    <row r="46" spans="1:243" s="37" customFormat="1" ht="57" customHeight="1">
      <c r="A46" s="78">
        <v>23.5</v>
      </c>
      <c r="B46" s="81" t="s">
        <v>118</v>
      </c>
      <c r="C46" s="24" t="s">
        <v>90</v>
      </c>
      <c r="D46" s="95">
        <v>9</v>
      </c>
      <c r="E46" s="77" t="s">
        <v>39</v>
      </c>
      <c r="F46" s="96">
        <v>434</v>
      </c>
      <c r="G46" s="50"/>
      <c r="H46" s="51"/>
      <c r="I46" s="39" t="s">
        <v>40</v>
      </c>
      <c r="J46" s="42">
        <f t="shared" si="8"/>
        <v>1</v>
      </c>
      <c r="K46" s="43" t="s">
        <v>41</v>
      </c>
      <c r="L46" s="43" t="s">
        <v>4</v>
      </c>
      <c r="M46" s="72"/>
      <c r="N46" s="40"/>
      <c r="O46" s="40"/>
      <c r="P46" s="45"/>
      <c r="Q46" s="40"/>
      <c r="R46" s="40"/>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6">
        <f t="shared" si="9"/>
        <v>3906</v>
      </c>
      <c r="BB46" s="47">
        <f t="shared" si="10"/>
        <v>3906</v>
      </c>
      <c r="BC46" s="36" t="str">
        <f t="shared" si="11"/>
        <v>INR  Three Thousand Nine Hundred &amp; Six  Only</v>
      </c>
      <c r="IA46" s="37">
        <v>23.5</v>
      </c>
      <c r="IB46" s="75" t="s">
        <v>118</v>
      </c>
      <c r="IC46" s="37" t="s">
        <v>90</v>
      </c>
      <c r="ID46" s="37">
        <v>9</v>
      </c>
      <c r="IE46" s="38" t="s">
        <v>39</v>
      </c>
      <c r="IF46" s="38" t="s">
        <v>43</v>
      </c>
      <c r="IG46" s="38" t="s">
        <v>58</v>
      </c>
      <c r="IH46" s="38">
        <v>10</v>
      </c>
      <c r="II46" s="38" t="s">
        <v>39</v>
      </c>
    </row>
    <row r="47" spans="1:243" s="37" customFormat="1" ht="57" customHeight="1">
      <c r="A47" s="80">
        <v>24</v>
      </c>
      <c r="B47" s="81" t="s">
        <v>119</v>
      </c>
      <c r="C47" s="24" t="s">
        <v>91</v>
      </c>
      <c r="D47" s="95">
        <v>25</v>
      </c>
      <c r="E47" s="77" t="s">
        <v>39</v>
      </c>
      <c r="F47" s="97">
        <v>115</v>
      </c>
      <c r="G47" s="50"/>
      <c r="H47" s="51"/>
      <c r="I47" s="39" t="s">
        <v>40</v>
      </c>
      <c r="J47" s="42">
        <f t="shared" si="8"/>
        <v>1</v>
      </c>
      <c r="K47" s="43" t="s">
        <v>41</v>
      </c>
      <c r="L47" s="43" t="s">
        <v>4</v>
      </c>
      <c r="M47" s="72"/>
      <c r="N47" s="40"/>
      <c r="O47" s="40"/>
      <c r="P47" s="45"/>
      <c r="Q47" s="40"/>
      <c r="R47" s="40"/>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6">
        <f t="shared" si="9"/>
        <v>2875</v>
      </c>
      <c r="BB47" s="47">
        <f t="shared" si="10"/>
        <v>2875</v>
      </c>
      <c r="BC47" s="36" t="str">
        <f t="shared" si="11"/>
        <v>INR  Two Thousand Eight Hundred &amp; Seventy Five  Only</v>
      </c>
      <c r="IA47" s="37">
        <v>24</v>
      </c>
      <c r="IB47" s="75" t="s">
        <v>119</v>
      </c>
      <c r="IC47" s="37" t="s">
        <v>91</v>
      </c>
      <c r="ID47" s="37">
        <v>25</v>
      </c>
      <c r="IE47" s="38" t="s">
        <v>39</v>
      </c>
      <c r="IF47" s="38" t="s">
        <v>43</v>
      </c>
      <c r="IG47" s="38" t="s">
        <v>58</v>
      </c>
      <c r="IH47" s="38">
        <v>10</v>
      </c>
      <c r="II47" s="38" t="s">
        <v>39</v>
      </c>
    </row>
    <row r="48" spans="1:243" s="37" customFormat="1" ht="57" customHeight="1">
      <c r="A48" s="80">
        <v>25</v>
      </c>
      <c r="B48" s="83" t="s">
        <v>120</v>
      </c>
      <c r="C48" s="24" t="s">
        <v>92</v>
      </c>
      <c r="D48" s="95">
        <v>1</v>
      </c>
      <c r="E48" s="77" t="s">
        <v>39</v>
      </c>
      <c r="F48" s="97">
        <v>8600</v>
      </c>
      <c r="G48" s="50"/>
      <c r="H48" s="51"/>
      <c r="I48" s="39" t="s">
        <v>40</v>
      </c>
      <c r="J48" s="42">
        <f t="shared" si="8"/>
        <v>1</v>
      </c>
      <c r="K48" s="43" t="s">
        <v>41</v>
      </c>
      <c r="L48" s="43" t="s">
        <v>4</v>
      </c>
      <c r="M48" s="72"/>
      <c r="N48" s="40"/>
      <c r="O48" s="40"/>
      <c r="P48" s="45"/>
      <c r="Q48" s="40"/>
      <c r="R48" s="40"/>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6">
        <f t="shared" si="9"/>
        <v>8600</v>
      </c>
      <c r="BB48" s="47">
        <f t="shared" si="10"/>
        <v>8600</v>
      </c>
      <c r="BC48" s="36" t="str">
        <f t="shared" si="11"/>
        <v>INR  Eight Thousand Six Hundred    Only</v>
      </c>
      <c r="IA48" s="37">
        <v>25</v>
      </c>
      <c r="IB48" s="75" t="s">
        <v>120</v>
      </c>
      <c r="IC48" s="37" t="s">
        <v>92</v>
      </c>
      <c r="ID48" s="37">
        <v>1</v>
      </c>
      <c r="IE48" s="38" t="s">
        <v>39</v>
      </c>
      <c r="IF48" s="38" t="s">
        <v>43</v>
      </c>
      <c r="IG48" s="38" t="s">
        <v>58</v>
      </c>
      <c r="IH48" s="38">
        <v>10</v>
      </c>
      <c r="II48" s="38" t="s">
        <v>39</v>
      </c>
    </row>
    <row r="49" spans="1:243" s="37" customFormat="1" ht="48" customHeight="1">
      <c r="A49" s="52" t="s">
        <v>76</v>
      </c>
      <c r="B49" s="53"/>
      <c r="C49" s="54"/>
      <c r="D49" s="98"/>
      <c r="E49" s="55"/>
      <c r="F49" s="106"/>
      <c r="G49" s="55"/>
      <c r="H49" s="56"/>
      <c r="I49" s="56"/>
      <c r="J49" s="56"/>
      <c r="K49" s="56"/>
      <c r="L49" s="57"/>
      <c r="BA49" s="58">
        <f>SUM(BA13:BA48)</f>
        <v>1348037</v>
      </c>
      <c r="BB49" s="59">
        <f>SUM(BB13:BB48)</f>
        <v>1348037</v>
      </c>
      <c r="BC49" s="36" t="str">
        <f>SpellNumber($E$2,BB49)</f>
        <v>INR  Thirteen Lakh Forty Eight Thousand  &amp;Thirty Seven  Only</v>
      </c>
      <c r="IE49" s="38">
        <v>4</v>
      </c>
      <c r="IF49" s="38" t="s">
        <v>43</v>
      </c>
      <c r="IG49" s="38" t="s">
        <v>58</v>
      </c>
      <c r="IH49" s="38">
        <v>10</v>
      </c>
      <c r="II49" s="38" t="s">
        <v>39</v>
      </c>
    </row>
    <row r="50" spans="1:243" s="67" customFormat="1" ht="18">
      <c r="A50" s="53" t="s">
        <v>77</v>
      </c>
      <c r="B50" s="60"/>
      <c r="C50" s="61"/>
      <c r="D50" s="99"/>
      <c r="E50" s="73" t="s">
        <v>60</v>
      </c>
      <c r="F50" s="74"/>
      <c r="G50" s="62"/>
      <c r="H50" s="63"/>
      <c r="I50" s="63"/>
      <c r="J50" s="63"/>
      <c r="K50" s="64"/>
      <c r="L50" s="65"/>
      <c r="M50" s="66"/>
      <c r="O50" s="37"/>
      <c r="P50" s="37"/>
      <c r="Q50" s="37"/>
      <c r="R50" s="37"/>
      <c r="S50" s="37"/>
      <c r="BA50" s="68">
        <f>IF(ISBLANK(F50),0,IF(E50="Excess (+)",ROUND(BA49+(BA49*F50),2),IF(E50="Less (-)",ROUND(BA49+(BA49*F50*(-1)),2),IF(E50="At Par",BA49,0))))</f>
        <v>0</v>
      </c>
      <c r="BB50" s="69">
        <f>ROUND(BA50,0)</f>
        <v>0</v>
      </c>
      <c r="BC50" s="36" t="str">
        <f>SpellNumber($E$2,BB50)</f>
        <v>INR Zero Only</v>
      </c>
      <c r="IE50" s="70"/>
      <c r="IF50" s="70"/>
      <c r="IG50" s="70"/>
      <c r="IH50" s="70"/>
      <c r="II50" s="70"/>
    </row>
    <row r="51" spans="1:243" s="67" customFormat="1" ht="18">
      <c r="A51" s="52" t="s">
        <v>78</v>
      </c>
      <c r="B51" s="52"/>
      <c r="C51" s="86" t="str">
        <f>SpellNumber($E$2,BB50)</f>
        <v>INR Zero Only</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IE51" s="70"/>
      <c r="IF51" s="70"/>
      <c r="IG51" s="70"/>
      <c r="IH51" s="70"/>
      <c r="II51" s="70"/>
    </row>
  </sheetData>
  <sheetProtection/>
  <mergeCells count="8">
    <mergeCell ref="A9:BC9"/>
    <mergeCell ref="C51:BC51"/>
    <mergeCell ref="A1:L1"/>
    <mergeCell ref="A4:BC4"/>
    <mergeCell ref="A5:BC5"/>
    <mergeCell ref="A6:BC6"/>
    <mergeCell ref="A7:BC7"/>
    <mergeCell ref="B8:BC8"/>
  </mergeCells>
  <dataValidations count="21">
    <dataValidation type="list" allowBlank="1" showErrorMessage="1" sqref="E5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allowBlank="1" showInputMessage="1" showErrorMessage="1" promptTitle="Item Description" prompt="Please enter Item Description in text" sqref="B17:B22 B2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3 G24:G4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list" allowBlank="1" showInputMessage="1" showErrorMessage="1" sqref="L45 L46 L13 L14 L15 L16 L17 L18 L19 L20 L21 L22 L23 L24 L25 L26 L27 L28 L29 L30 L31 L32 L33 L34 L35 L36 L37 L38 L39 L40 L41 L42 L43 L44 L48 L47">
      <formula1>"INR"</formula1>
    </dataValidation>
    <dataValidation type="decimal" allowBlank="1" showInputMessage="1" showErrorMessage="1" promptTitle="Rate Entry" prompt="Please enter the Rate in Rupees for this item. " errorTitle="Invaid Entry" error="Only Numeric Values are allowed. " sqref="H24:H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8">
      <formula1>0</formula1>
      <formula2>999999999999999</formula2>
    </dataValidation>
    <dataValidation type="list" allowBlank="1" showErrorMessage="1" sqref="K13:K48">
      <formula1>"Partial Conversion,Full Conversion"</formula1>
      <formula2>0</formula2>
    </dataValidation>
    <dataValidation allowBlank="1" showInputMessage="1" showErrorMessage="1" promptTitle="Addition / Deduction" prompt="Please Choose the correct One" sqref="J13:J48">
      <formula1>0</formula1>
      <formula2>0</formula2>
    </dataValidation>
    <dataValidation type="list" showErrorMessage="1" sqref="I13:I48">
      <formula1>"Excess(+),Less(-)"</formula1>
      <formula2>0</formula2>
    </dataValidation>
    <dataValidation allowBlank="1" showInputMessage="1" showErrorMessage="1" promptTitle="Itemcode/Make" prompt="Please enter text" sqref="C13:C4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allowBlank="1" showInputMessage="1" showErrorMessage="1" promptTitle="Units" prompt="Please enter Units in text" sqref="E13 E20:E48">
      <formula1>0</formula1>
      <formula2>0</formula2>
    </dataValidation>
    <dataValidation type="decimal" allowBlank="1" showInputMessage="1" showErrorMessage="1" promptTitle="Quantity" prompt="Please enter the Quantity for this item. " errorTitle="Invalid Entry" error="Only Numeric Values are allowed. " sqref="D13:D48 F13:F48">
      <formula1>0</formula1>
      <formula2>999999999999999</formula2>
    </dataValidation>
    <dataValidation type="decimal" allowBlank="1" showErrorMessage="1" errorTitle="Invalid Entry" error="Only Numeric Values are allowed. " sqref="A13:A48">
      <formula1>0</formula1>
      <formula2>999999999999999</formula2>
    </dataValidation>
  </dataValidations>
  <printOptions/>
  <pageMargins left="0.7" right="0.7" top="0.75" bottom="0.75" header="0.511805555555556" footer="0.511805555555556"/>
  <pageSetup horizontalDpi="600" verticalDpi="600" orientation="landscape"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1" t="s">
        <v>59</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2022-12-16T08:04:31Z</cp:lastPrinted>
  <dcterms:created xsi:type="dcterms:W3CDTF">2009-01-30T06:42:42Z</dcterms:created>
  <dcterms:modified xsi:type="dcterms:W3CDTF">2022-12-16T11:09:07Z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