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<sst xmlns="http://schemas.openxmlformats.org/spreadsheetml/2006/main" count="356" uniqueCount="129">
  <si>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</si>
  <si>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</si>
  <si>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</si>
  <si>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</si>
  <si>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</si>
  <si>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</si>
  <si>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</si>
  <si>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</si>
  <si>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</si>
  <si>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</si>
  <si>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</si>
  <si>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</si>
  <si>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</si>
  <si>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</si>
  <si>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</si>
  <si>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</si>
  <si>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</si>
  <si>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</si>
  <si>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</si>
  <si>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</si>
  <si>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</si>
  <si>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</si>
  <si>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</si>
  <si>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</si>
  <si>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</si>
  <si>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</si>
  <si>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</si>
  <si>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</si>
  <si>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</si>
  <si>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</si>
  <si>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</si>
  <si>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</si>
  <si>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</si>
  <si>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</si>
  <si>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</si>
  <si>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</si>
  <si>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</si>
  <si>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</si>
  <si>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</si>
  <si>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</si>
  <si>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</si>
  <si>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</si>
  <si>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</si>
  <si>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</si>
  <si>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</si>
  <si>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</si>
  <si>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</si>
  <si>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</si>
  <si>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</si>
  <si>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</si>
  <si>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</si>
  <si>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</si>
  <si>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</si>
  <si>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</si>
  <si>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</si>
  <si>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</si>
  <si>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</si>
  <si>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</si>
  <si>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</si>
  <si>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</si>
  <si>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</si>
  <si>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</si>
  <si>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</si>
  <si>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</si>
  <si>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</si>
  <si>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</si>
  <si>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</si>
  <si>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</si>
  <si>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</si>
  <si>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</si>
  <si>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</si>
  <si>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</si>
  <si>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</si>
  <si>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</si>
  <si>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</si>
  <si>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</si>
  <si>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</si>
  <si>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</si>
  <si>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</si>
  <si>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</si>
  <si>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</si>
  <si>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</si>
  <si>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</si>
  <si>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</si>
  <si>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</si>
  <si>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</si>
  <si>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</si>
  <si>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</si>
  <si>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</si>
  <si>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</si>
  <si>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</si>
  <si>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</si>
  <si>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</si>
  <si>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</si>
  <si>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</si>
  <si>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</si>
  <si>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</si>
  <si>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</si>
  <si>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</si>
  <si>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</si>
  <si>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</si>
  <si>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</si>
  <si>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Name of Work: Construction of Security guardroom with aluminium partition and profile sheet at the IIT girls Hostel (G+6), IIT (BHU).</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</si>
  <si>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soil.(2.8.1)</t>
  </si>
  <si>
    <t>Providing and laying in position cement concrete of specified grade excluding the cost of centering and shuttering - All work upto plinth level 
1:4:8 (1 Cement : 4 coarse sand : 8 graded stone  aggregate 40 mm nominal size) (4.1.8)</t>
  </si>
  <si>
    <t>Providing and laying in position specified grade of reinforced cement concrete excluding the cost of centering, shuttering, finishing and reinforcement - All work upto plinth level
1:1.5:3 (1 Cement : 1.5 coarse sand : 3 graded stone aggregate 20 mm nominal size) (5.1.2)</t>
  </si>
  <si>
    <r>
      <t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2"/>
        <rFont val="Times New Roman"/>
        <family val="1"/>
      </rPr>
      <t>(5.3)</t>
    </r>
  </si>
  <si>
    <t>Centering and shuttering including strutting, propping etc. and removal of form for : 
Suspended floors, roofs, landings, balconies and access platform (5.9.3)</t>
  </si>
  <si>
    <t>Steel reinforcement for R.C.C. work including straightening, cutting, bending, placing in position and binding all complete upto plinth level. 
Thermo-Mechanically Treated bars (5.22.6)</t>
  </si>
  <si>
    <t>Brick work with common burnt clay F.P.S. (non modular) bricks of class designation 7.5 in foundation and plinth in: 
Cement mortar 1:6 (1 cement : 6 coarse sand)  (6.1.2)</t>
  </si>
  <si>
    <t xml:space="preserve">  Half brick masonry with common burnt clay F.P.S. (non modular) bricks of class designation 7.5 in foundations and plinth in :
cement mortar 1:4 (1 cement : 4 coarse sand) (6.12.2)</t>
  </si>
  <si>
    <r>
      <t>Filling available excavated earth (excluding rock) in trenches, plinth, sides of foundations etc. in layers not exceeding 20cm in depth: consolidating each deposited layer by ramming and watering , lead up to 50m and lift up to 1.5m</t>
    </r>
    <r>
      <rPr>
        <b/>
        <sz val="12"/>
        <rFont val="Times New Roman"/>
        <family val="1"/>
      </rPr>
      <t>.(2.25)</t>
    </r>
  </si>
  <si>
    <t xml:space="preserve"> 15 mm cement plaster on rough side of single or half brick wall of mix : 
1:6 (1 cement: 6 coarse sand)  (13.5.2)</t>
  </si>
  <si>
    <t>Finishing walls with Acrylic Smooth exterior paint of required shade :
New work (Two or more coat applied @ 1.67 ltr/10 sqm over and including priming coat of exterior primer applied @ 2.20 kg/ 10 sqm)   (13.46.1)</t>
  </si>
  <si>
    <r>
      <t xml:space="preserve">Making plinth protection 50 mm thick of cement concrete 1:3:6 (1 cement: 3 coarse sand : 6 graded stone aggregate 20 mm nominal size) over 75mm thick bed of dry brick ballast 40 mm nominal size, well rammed and consolidated and grouted with fine sand, including  finishing the top smooth. </t>
    </r>
    <r>
      <rPr>
        <b/>
        <sz val="12"/>
        <rFont val="Times New Roman"/>
        <family val="1"/>
      </rPr>
      <t>(4.17)</t>
    </r>
  </si>
  <si>
    <r>
      <t xml:space="preserve">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 </t>
    </r>
    <r>
      <rPr>
        <b/>
        <sz val="12"/>
        <rFont val="Times New Roman"/>
        <family val="1"/>
      </rPr>
      <t>(11.5)</t>
    </r>
  </si>
  <si>
    <t>Providing and fixing aluminium handles ISI marked anodised (anodic coating not less than grade AC 10 as per IS : 1868) transparent or dyed to required colour or shade with necessary screws etc. complete:
(a) 125 mm (9.100.1)</t>
  </si>
  <si>
    <t>Providing and fixing aluminium hanging floor door stopper ISI marked anodised (anodic coating not less than grade AC 10 as per IS : 1868)  transparent  or  dyed to required colour and shade  with  necessary screws etc. complete.
Twin rubber stopper (9.101.2)</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</si>
  <si>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</si>
  <si>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M.S. Tubular frames for doors, windows, ventilators and cupboard with rectangular/ L-Type sections, made of 1.60 mm thick M.S. Sheet, joints mitred, welded and grinded finish, with profiles of required size, including fixing of necessary butt hinges and screws and applying a priming coat of approved steel primer.
 Fixing with 15x3 mm lugs 10 cm long embedded in cement concrete block 15x10x10 cm of C.C. 1:3:6 (1 Cement : 3 coarse sand : 6 graded stone aggregate 20 mm nominal size)  (10.15.1)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</si>
  <si>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</si>
  <si>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r>
      <t xml:space="preserve">Providing and fixing 100mm brass locks (best make of approved quality) for aluminium doors including necessary cutting and making good etc.complete. </t>
    </r>
    <r>
      <rPr>
        <b/>
        <sz val="12"/>
        <rFont val="Times New Roman"/>
        <family val="1"/>
      </rPr>
      <t>(21.13)</t>
    </r>
  </si>
  <si>
    <r>
      <t xml:space="preserve"> 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r>
    <r>
      <rPr>
        <b/>
        <sz val="12"/>
        <rFont val="Times New Roman"/>
        <family val="1"/>
      </rPr>
      <t xml:space="preserve"> ( 12.50)</t>
    </r>
  </si>
  <si>
    <t xml:space="preserve"> 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</si>
  <si>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</si>
  <si>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Sqm</t>
  </si>
  <si>
    <t>kg</t>
  </si>
  <si>
    <t xml:space="preserve">Nos. </t>
  </si>
  <si>
    <t>Contract No:  IIT(BHU)/IWD/CT-31/2022-23/942 Dated 15.09.2022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</si>
</sst>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right/>
      <top style="thin"/>
      <bottom style="hair"/>
    </border>
    <border>
      <left/>
      <right/>
      <top/>
      <bottom style="hair"/>
    </border>
    <border>
      <left/>
      <right/>
      <top/>
      <bottom style="thin"/>
    </border>
    <border>
      <left/>
      <right/>
      <top style="thin"/>
      <bottom style="thin"/>
    </border>
    <border>
      <left style="thin"/>
      <right style="thin"/>
      <top style="thin"/>
      <bottom style="hair"/>
    </border>
    <border>
      <left style="thin"/>
      <right style="thin"/>
      <top style="thin"/>
      <bottom style="thin"/>
    </border>
    <border>
      <left style="thin"/>
      <right style="thin"/>
      <top style="hair"/>
      <bottom style="thin"/>
    </border>
    <border>
      <left style="thin"/>
      <right/>
      <top style="hair"/>
      <bottom style="thin"/>
    </border>
    <border>
      <left style="thin"/>
      <right style="thin"/>
      <top/>
      <bottom style="thin"/>
    </border>
    <border>
      <left style="thin"/>
      <right style="thin"/>
      <top style="hair"/>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34" borderId="21" xfId="0" applyFont="1" applyFill="1" applyBorder="1" applyAlignment="1">
      <alignment vertical="top" wrapText="1" shrinkToFit="1"/>
    </xf>
    <xf numFmtId="0" fontId="25" fillId="34" borderId="22" xfId="0" applyFont="1" applyFill="1" applyBorder="1" applyAlignment="1">
      <alignment vertical="center" wrapText="1" shrinkToFit="1"/>
    </xf>
    <xf numFmtId="0" fontId="25" fillId="34" borderId="23" xfId="0" applyFont="1" applyFill="1" applyBorder="1" applyAlignment="1">
      <alignment vertical="center" wrapText="1" shrinkToFit="1"/>
    </xf>
    <xf numFmtId="0" fontId="25" fillId="34" borderId="24" xfId="0" applyFont="1" applyFill="1" applyBorder="1" applyAlignment="1">
      <alignment vertical="center" wrapText="1" shrinkToFit="1"/>
    </xf>
    <xf numFmtId="0" fontId="25" fillId="34" borderId="24" xfId="0" applyFont="1" applyFill="1" applyBorder="1" applyAlignment="1">
      <alignment horizontal="left" vertical="center" wrapText="1" shrinkToFit="1"/>
    </xf>
    <xf numFmtId="0" fontId="25" fillId="34" borderId="25" xfId="0" applyFont="1" applyFill="1" applyBorder="1" applyAlignment="1">
      <alignment horizontal="justify" vertical="top" wrapText="1"/>
    </xf>
    <xf numFmtId="0" fontId="25" fillId="34" borderId="26" xfId="0" applyFont="1" applyFill="1" applyBorder="1" applyAlignment="1">
      <alignment horizontal="justify" vertical="top" wrapText="1" shrinkToFit="1"/>
    </xf>
    <xf numFmtId="0" fontId="25" fillId="34" borderId="22" xfId="0" applyFont="1" applyFill="1" applyBorder="1" applyAlignment="1">
      <alignment vertical="top" wrapText="1" shrinkToFit="1"/>
    </xf>
    <xf numFmtId="181" fontId="61" fillId="34" borderId="27" xfId="0" applyNumberFormat="1" applyFont="1" applyFill="1" applyBorder="1" applyAlignment="1">
      <alignment horizontal="center" wrapText="1"/>
    </xf>
    <xf numFmtId="181" fontId="61" fillId="34" borderId="26" xfId="0" applyNumberFormat="1" applyFont="1" applyFill="1" applyBorder="1" applyAlignment="1">
      <alignment horizontal="center" wrapText="1"/>
    </xf>
    <xf numFmtId="181" fontId="61" fillId="34" borderId="28" xfId="0" applyNumberFormat="1" applyFont="1" applyFill="1" applyBorder="1" applyAlignment="1">
      <alignment horizontal="center" wrapText="1"/>
    </xf>
    <xf numFmtId="181" fontId="61" fillId="34" borderId="29" xfId="0" applyNumberFormat="1" applyFont="1" applyFill="1" applyBorder="1" applyAlignment="1">
      <alignment horizontal="center" wrapText="1"/>
    </xf>
    <xf numFmtId="0" fontId="25" fillId="34" borderId="30" xfId="0" applyFont="1" applyFill="1" applyBorder="1" applyAlignment="1">
      <alignment horizontal="center" wrapText="1"/>
    </xf>
    <xf numFmtId="0" fontId="25" fillId="34" borderId="27" xfId="0" applyFont="1" applyFill="1" applyBorder="1" applyAlignment="1">
      <alignment horizontal="center" wrapText="1"/>
    </xf>
    <xf numFmtId="0" fontId="25" fillId="34" borderId="27" xfId="0" applyFont="1" applyFill="1" applyBorder="1" applyAlignment="1">
      <alignment horizontal="center" wrapText="1" shrinkToFit="1"/>
    </xf>
    <xf numFmtId="0" fontId="25" fillId="34" borderId="26" xfId="0" applyFont="1" applyFill="1" applyBorder="1" applyAlignment="1">
      <alignment horizontal="center" wrapText="1"/>
    </xf>
    <xf numFmtId="2" fontId="61" fillId="34" borderId="27" xfId="0" applyNumberFormat="1" applyFont="1" applyFill="1" applyBorder="1" applyAlignment="1">
      <alignment horizontal="center"/>
    </xf>
    <xf numFmtId="2" fontId="61" fillId="34" borderId="26" xfId="0" applyNumberFormat="1" applyFont="1" applyFill="1" applyBorder="1" applyAlignment="1">
      <alignment horizontal="center"/>
    </xf>
    <xf numFmtId="2" fontId="61" fillId="34" borderId="28" xfId="0" applyNumberFormat="1" applyFont="1" applyFill="1" applyBorder="1" applyAlignment="1">
      <alignment horizontal="center"/>
    </xf>
    <xf numFmtId="2" fontId="61" fillId="34" borderId="29" xfId="0" applyNumberFormat="1" applyFont="1" applyFill="1" applyBorder="1" applyAlignment="1">
      <alignment horizontal="center"/>
    </xf>
    <xf numFmtId="2" fontId="25" fillId="34" borderId="30" xfId="0" applyNumberFormat="1" applyFont="1" applyFill="1" applyBorder="1" applyAlignment="1">
      <alignment horizontal="right" wrapText="1"/>
    </xf>
    <xf numFmtId="2" fontId="25" fillId="34" borderId="27" xfId="0" applyNumberFormat="1" applyFont="1" applyFill="1" applyBorder="1" applyAlignment="1">
      <alignment horizontal="right" wrapText="1"/>
    </xf>
    <xf numFmtId="2" fontId="25" fillId="34" borderId="27" xfId="0" applyNumberFormat="1" applyFont="1" applyFill="1" applyBorder="1" applyAlignment="1">
      <alignment horizontal="right" wrapText="1" shrinkToFit="1"/>
    </xf>
    <xf numFmtId="2" fontId="25" fillId="34" borderId="26" xfId="0" applyNumberFormat="1" applyFont="1" applyFill="1" applyBorder="1" applyAlignment="1">
      <alignment horizontal="right"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31"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7"/>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95.42187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105" t="str">
        <f>B2&amp;" BoQ"</f>
        <v>Percentage BoQ</v>
      </c>
      <c r="B1" s="105"/>
      <c r="C1" s="105"/>
      <c r="D1" s="105"/>
      <c r="E1" s="105"/>
      <c r="F1" s="105"/>
      <c r="G1" s="105"/>
      <c r="H1" s="105"/>
      <c r="I1" s="105"/>
      <c r="J1" s="105"/>
      <c r="K1" s="105"/>
      <c r="L1" s="105"/>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106" t="s">
        <v>69</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IE4" s="10"/>
      <c r="IF4" s="10"/>
      <c r="IG4" s="10"/>
      <c r="IH4" s="10"/>
      <c r="II4" s="10"/>
    </row>
    <row r="5" spans="1:243" s="9" customFormat="1" ht="36" customHeight="1">
      <c r="A5" s="106" t="s">
        <v>102</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IE5" s="10"/>
      <c r="IF5" s="10"/>
      <c r="IG5" s="10"/>
      <c r="IH5" s="10"/>
      <c r="II5" s="10"/>
    </row>
    <row r="6" spans="1:243" s="9" customFormat="1" ht="27" customHeight="1">
      <c r="A6" s="106" t="s">
        <v>128</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IE6" s="10"/>
      <c r="IF6" s="10"/>
      <c r="IG6" s="10"/>
      <c r="IH6" s="10"/>
      <c r="II6" s="10"/>
    </row>
    <row r="7" spans="1:243" s="9" customFormat="1" ht="15" hidden="1">
      <c r="A7" s="107" t="s">
        <v>7</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IE7" s="10"/>
      <c r="IF7" s="10"/>
      <c r="IG7" s="10"/>
      <c r="IH7" s="10"/>
      <c r="II7" s="10"/>
    </row>
    <row r="8" spans="1:243" s="12" customFormat="1" ht="60">
      <c r="A8" s="11" t="s">
        <v>66</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IE8" s="13"/>
      <c r="IF8" s="13"/>
      <c r="IG8" s="13"/>
      <c r="IH8" s="13"/>
      <c r="II8" s="13"/>
    </row>
    <row r="9" spans="1:243" s="14" customFormat="1" ht="15">
      <c r="A9" s="103" t="s">
        <v>8</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74</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76</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76</v>
      </c>
      <c r="IC13" s="38" t="s">
        <v>34</v>
      </c>
      <c r="IE13" s="39"/>
      <c r="IF13" s="39" t="s">
        <v>35</v>
      </c>
      <c r="IG13" s="39" t="s">
        <v>36</v>
      </c>
      <c r="IH13" s="39">
        <v>10</v>
      </c>
      <c r="II13" s="39" t="s">
        <v>37</v>
      </c>
    </row>
    <row r="14" spans="1:243" s="38" customFormat="1" ht="85.5" customHeight="1">
      <c r="A14" s="22">
        <v>1</v>
      </c>
      <c r="B14" s="79" t="s">
        <v>103</v>
      </c>
      <c r="C14" s="24" t="s">
        <v>38</v>
      </c>
      <c r="D14" s="78">
        <v>2</v>
      </c>
      <c r="E14" s="87" t="s">
        <v>77</v>
      </c>
      <c r="F14" s="95">
        <v>252.3</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504.6</v>
      </c>
      <c r="BB14" s="48">
        <f aca="true" t="shared" si="2" ref="BB14:BB24">BA14+SUM(N14:AZ14)</f>
        <v>504.6</v>
      </c>
      <c r="BC14" s="37" t="str">
        <f aca="true" t="shared" si="3" ref="BC14:BC24">SpellNumber(L14,BB14)</f>
        <v>INR  Five Hundred &amp; Four  and Paise Sixty Only</v>
      </c>
      <c r="IA14" s="38">
        <v>1</v>
      </c>
      <c r="IB14" s="77" t="s">
        <v>81</v>
      </c>
      <c r="IC14" s="38" t="s">
        <v>38</v>
      </c>
      <c r="ID14" s="38">
        <v>1446</v>
      </c>
      <c r="IE14" s="39" t="s">
        <v>77</v>
      </c>
      <c r="IF14" s="39" t="s">
        <v>42</v>
      </c>
      <c r="IG14" s="39" t="s">
        <v>36</v>
      </c>
      <c r="IH14" s="39">
        <v>123.223</v>
      </c>
      <c r="II14" s="39" t="s">
        <v>39</v>
      </c>
    </row>
    <row r="15" spans="1:243" s="38" customFormat="1" ht="72" customHeight="1">
      <c r="A15" s="22">
        <v>2</v>
      </c>
      <c r="B15" s="80" t="s">
        <v>104</v>
      </c>
      <c r="C15" s="24" t="s">
        <v>43</v>
      </c>
      <c r="D15" s="78">
        <v>0.7</v>
      </c>
      <c r="E15" s="87" t="s">
        <v>77</v>
      </c>
      <c r="F15" s="95">
        <v>5789.6</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4052.72</v>
      </c>
      <c r="BB15" s="48">
        <f t="shared" si="2"/>
        <v>4052.72</v>
      </c>
      <c r="BC15" s="37" t="str">
        <f t="shared" si="3"/>
        <v>INR  Four Thousand  &amp;Fifty Two  and Paise Seventy Two Only</v>
      </c>
      <c r="IA15" s="38">
        <v>2</v>
      </c>
      <c r="IB15" s="77" t="s">
        <v>82</v>
      </c>
      <c r="IC15" s="38" t="s">
        <v>43</v>
      </c>
      <c r="ID15" s="38">
        <v>482</v>
      </c>
      <c r="IE15" s="39" t="s">
        <v>77</v>
      </c>
      <c r="IF15" s="39" t="s">
        <v>44</v>
      </c>
      <c r="IG15" s="39" t="s">
        <v>45</v>
      </c>
      <c r="IH15" s="39">
        <v>213</v>
      </c>
      <c r="II15" s="39" t="s">
        <v>39</v>
      </c>
    </row>
    <row r="16" spans="1:243" s="38" customFormat="1" ht="71.25" customHeight="1">
      <c r="A16" s="22">
        <v>3</v>
      </c>
      <c r="B16" s="80" t="s">
        <v>105</v>
      </c>
      <c r="C16" s="24" t="s">
        <v>46</v>
      </c>
      <c r="D16" s="78">
        <v>0.85</v>
      </c>
      <c r="E16" s="87" t="s">
        <v>124</v>
      </c>
      <c r="F16" s="95">
        <v>7718.25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6560.51</v>
      </c>
      <c r="BB16" s="48">
        <f t="shared" si="2"/>
        <v>6560.51</v>
      </c>
      <c r="BC16" s="37" t="str">
        <f t="shared" si="3"/>
        <v>INR  Six Thousand Five Hundred &amp; Sixty  and Paise Fifty One Only</v>
      </c>
      <c r="IA16" s="38">
        <v>3</v>
      </c>
      <c r="IB16" s="77" t="s">
        <v>83</v>
      </c>
      <c r="IC16" s="38" t="s">
        <v>46</v>
      </c>
      <c r="ID16" s="38">
        <v>241</v>
      </c>
      <c r="IE16" s="39" t="s">
        <v>77</v>
      </c>
      <c r="IF16" s="39" t="s">
        <v>35</v>
      </c>
      <c r="IG16" s="39" t="s">
        <v>47</v>
      </c>
      <c r="IH16" s="39">
        <v>10</v>
      </c>
      <c r="II16" s="39" t="s">
        <v>39</v>
      </c>
    </row>
    <row r="17" spans="1:243" s="38" customFormat="1" ht="85.5" customHeight="1">
      <c r="A17" s="22">
        <v>4</v>
      </c>
      <c r="B17" s="81" t="s">
        <v>106</v>
      </c>
      <c r="C17" s="24" t="s">
        <v>48</v>
      </c>
      <c r="D17" s="78">
        <v>0.3</v>
      </c>
      <c r="E17" s="88" t="s">
        <v>124</v>
      </c>
      <c r="F17" s="96">
        <v>9763.8</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2929.14</v>
      </c>
      <c r="BB17" s="48">
        <f t="shared" si="2"/>
        <v>2929.14</v>
      </c>
      <c r="BC17" s="37" t="str">
        <f t="shared" si="3"/>
        <v>INR  Two Thousand Nine Hundred &amp; Twenty Nine  and Paise Fourteen Only</v>
      </c>
      <c r="IA17" s="38">
        <v>4</v>
      </c>
      <c r="IB17" s="77" t="s">
        <v>84</v>
      </c>
      <c r="IC17" s="38" t="s">
        <v>48</v>
      </c>
      <c r="ID17" s="38">
        <v>241</v>
      </c>
      <c r="IE17" s="39" t="s">
        <v>77</v>
      </c>
      <c r="IF17" s="39" t="s">
        <v>49</v>
      </c>
      <c r="IG17" s="39" t="s">
        <v>50</v>
      </c>
      <c r="IH17" s="39">
        <v>10</v>
      </c>
      <c r="II17" s="39" t="s">
        <v>39</v>
      </c>
    </row>
    <row r="18" spans="1:243" s="38" customFormat="1" ht="36" customHeight="1">
      <c r="A18" s="22">
        <v>5</v>
      </c>
      <c r="B18" s="80" t="s">
        <v>107</v>
      </c>
      <c r="C18" s="24" t="s">
        <v>51</v>
      </c>
      <c r="D18" s="78">
        <v>2</v>
      </c>
      <c r="E18" s="87" t="s">
        <v>125</v>
      </c>
      <c r="F18" s="95">
        <v>693.05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1386.1</v>
      </c>
      <c r="BB18" s="48">
        <f t="shared" si="2"/>
        <v>1386.1</v>
      </c>
      <c r="BC18" s="37" t="str">
        <f t="shared" si="3"/>
        <v>INR  One Thousand Three Hundred &amp; Eighty Six  and Paise Ten Only</v>
      </c>
      <c r="IA18" s="38">
        <v>5</v>
      </c>
      <c r="IB18" s="77" t="s">
        <v>85</v>
      </c>
      <c r="IC18" s="38" t="s">
        <v>51</v>
      </c>
      <c r="ID18" s="38">
        <v>4819</v>
      </c>
      <c r="IE18" s="39" t="s">
        <v>68</v>
      </c>
      <c r="IF18" s="39" t="s">
        <v>42</v>
      </c>
      <c r="IG18" s="39" t="s">
        <v>36</v>
      </c>
      <c r="IH18" s="39">
        <v>123.223</v>
      </c>
      <c r="II18" s="39" t="s">
        <v>39</v>
      </c>
    </row>
    <row r="19" spans="1:243" s="38" customFormat="1" ht="30.75" customHeight="1">
      <c r="A19" s="22">
        <v>6</v>
      </c>
      <c r="B19" s="80" t="s">
        <v>108</v>
      </c>
      <c r="C19" s="24" t="s">
        <v>52</v>
      </c>
      <c r="D19" s="78">
        <v>90</v>
      </c>
      <c r="E19" s="87" t="s">
        <v>126</v>
      </c>
      <c r="F19" s="95">
        <v>83.5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7515</v>
      </c>
      <c r="BB19" s="48">
        <f t="shared" si="2"/>
        <v>7515</v>
      </c>
      <c r="BC19" s="37" t="str">
        <f t="shared" si="3"/>
        <v>INR  Seven Thousand Five Hundred &amp; Fifteen  Only</v>
      </c>
      <c r="IA19" s="38">
        <v>6</v>
      </c>
      <c r="IB19" s="77" t="s">
        <v>86</v>
      </c>
      <c r="IC19" s="38" t="s">
        <v>52</v>
      </c>
      <c r="ID19" s="38">
        <v>482</v>
      </c>
      <c r="IE19" s="39" t="s">
        <v>77</v>
      </c>
      <c r="IF19" s="39" t="s">
        <v>44</v>
      </c>
      <c r="IG19" s="39" t="s">
        <v>45</v>
      </c>
      <c r="IH19" s="39">
        <v>213</v>
      </c>
      <c r="II19" s="39" t="s">
        <v>39</v>
      </c>
    </row>
    <row r="20" spans="1:243" s="38" customFormat="1" ht="60" customHeight="1">
      <c r="A20" s="22">
        <v>7</v>
      </c>
      <c r="B20" s="80" t="s">
        <v>109</v>
      </c>
      <c r="C20" s="24" t="s">
        <v>53</v>
      </c>
      <c r="D20" s="78">
        <v>0.9</v>
      </c>
      <c r="E20" s="87" t="s">
        <v>77</v>
      </c>
      <c r="F20" s="95">
        <v>6157.45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5541.71</v>
      </c>
      <c r="BB20" s="48">
        <f t="shared" si="2"/>
        <v>5541.71</v>
      </c>
      <c r="BC20" s="37" t="str">
        <f t="shared" si="3"/>
        <v>INR  Five Thousand Five Hundred &amp; Forty One  and Paise Seventy One Only</v>
      </c>
      <c r="IA20" s="38">
        <v>7</v>
      </c>
      <c r="IB20" s="77" t="s">
        <v>87</v>
      </c>
      <c r="IC20" s="38" t="s">
        <v>53</v>
      </c>
      <c r="ID20" s="38">
        <v>4819</v>
      </c>
      <c r="IE20" s="39" t="s">
        <v>68</v>
      </c>
      <c r="IF20" s="39" t="s">
        <v>35</v>
      </c>
      <c r="IG20" s="39" t="s">
        <v>47</v>
      </c>
      <c r="IH20" s="39">
        <v>10</v>
      </c>
      <c r="II20" s="39" t="s">
        <v>39</v>
      </c>
    </row>
    <row r="21" spans="1:243" s="38" customFormat="1" ht="57" customHeight="1">
      <c r="A21" s="22">
        <v>8</v>
      </c>
      <c r="B21" s="80" t="s">
        <v>110</v>
      </c>
      <c r="C21" s="24" t="s">
        <v>54</v>
      </c>
      <c r="D21" s="78">
        <v>13</v>
      </c>
      <c r="E21" s="87" t="s">
        <v>68</v>
      </c>
      <c r="F21" s="95">
        <v>773.75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10058.75</v>
      </c>
      <c r="BB21" s="48">
        <f t="shared" si="2"/>
        <v>10058.75</v>
      </c>
      <c r="BC21" s="37" t="str">
        <f t="shared" si="3"/>
        <v>INR  Ten Thousand  &amp;Fifty Eight  and Paise Seventy Five Only</v>
      </c>
      <c r="IA21" s="38">
        <v>8</v>
      </c>
      <c r="IB21" s="38" t="s">
        <v>88</v>
      </c>
      <c r="IC21" s="38" t="s">
        <v>54</v>
      </c>
      <c r="ID21" s="38">
        <v>100</v>
      </c>
      <c r="IE21" s="39" t="s">
        <v>39</v>
      </c>
      <c r="IF21" s="39" t="s">
        <v>49</v>
      </c>
      <c r="IG21" s="39" t="s">
        <v>50</v>
      </c>
      <c r="IH21" s="39">
        <v>10</v>
      </c>
      <c r="II21" s="39" t="s">
        <v>39</v>
      </c>
    </row>
    <row r="22" spans="1:243" s="38" customFormat="1" ht="51" customHeight="1">
      <c r="A22" s="22">
        <v>9</v>
      </c>
      <c r="B22" s="81" t="s">
        <v>111</v>
      </c>
      <c r="C22" s="24" t="s">
        <v>55</v>
      </c>
      <c r="D22" s="78">
        <v>3</v>
      </c>
      <c r="E22" s="88" t="s">
        <v>124</v>
      </c>
      <c r="F22" s="96">
        <v>219.65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658.95</v>
      </c>
      <c r="BB22" s="48">
        <f t="shared" si="2"/>
        <v>658.95</v>
      </c>
      <c r="BC22" s="37" t="str">
        <f t="shared" si="3"/>
        <v>INR  Six Hundred &amp; Fifty Eight  and Paise Ninety Five Only</v>
      </c>
      <c r="IA22" s="38">
        <v>9</v>
      </c>
      <c r="IB22" s="77" t="s">
        <v>89</v>
      </c>
      <c r="IC22" s="38" t="s">
        <v>55</v>
      </c>
      <c r="ID22" s="38">
        <v>100</v>
      </c>
      <c r="IE22" s="39" t="s">
        <v>39</v>
      </c>
      <c r="IF22" s="39" t="s">
        <v>42</v>
      </c>
      <c r="IG22" s="39" t="s">
        <v>36</v>
      </c>
      <c r="IH22" s="39">
        <v>123.223</v>
      </c>
      <c r="II22" s="39" t="s">
        <v>39</v>
      </c>
    </row>
    <row r="23" spans="1:243" s="38" customFormat="1" ht="49.5" customHeight="1">
      <c r="A23" s="22">
        <v>10</v>
      </c>
      <c r="B23" s="80" t="s">
        <v>112</v>
      </c>
      <c r="C23" s="24" t="s">
        <v>56</v>
      </c>
      <c r="D23" s="78">
        <v>26</v>
      </c>
      <c r="E23" s="87" t="s">
        <v>68</v>
      </c>
      <c r="F23" s="95">
        <v>303.9</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7901.4</v>
      </c>
      <c r="BB23" s="48">
        <f t="shared" si="2"/>
        <v>7901.4</v>
      </c>
      <c r="BC23" s="37" t="str">
        <f t="shared" si="3"/>
        <v>INR  Seven Thousand Nine Hundred &amp; One  and Paise Forty Only</v>
      </c>
      <c r="IA23" s="38">
        <v>10</v>
      </c>
      <c r="IB23" s="77" t="s">
        <v>90</v>
      </c>
      <c r="IC23" s="38" t="s">
        <v>56</v>
      </c>
      <c r="ID23" s="38">
        <v>100</v>
      </c>
      <c r="IE23" s="39" t="s">
        <v>39</v>
      </c>
      <c r="IF23" s="39" t="s">
        <v>44</v>
      </c>
      <c r="IG23" s="39" t="s">
        <v>45</v>
      </c>
      <c r="IH23" s="39">
        <v>213</v>
      </c>
      <c r="II23" s="39" t="s">
        <v>39</v>
      </c>
    </row>
    <row r="24" spans="1:243" s="38" customFormat="1" ht="48" customHeight="1">
      <c r="A24" s="22">
        <v>11</v>
      </c>
      <c r="B24" s="80" t="s">
        <v>113</v>
      </c>
      <c r="C24" s="24" t="s">
        <v>57</v>
      </c>
      <c r="D24" s="78">
        <v>26</v>
      </c>
      <c r="E24" s="89" t="s">
        <v>68</v>
      </c>
      <c r="F24" s="97">
        <v>164.7</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4282.2</v>
      </c>
      <c r="BB24" s="48">
        <f t="shared" si="2"/>
        <v>4282.2</v>
      </c>
      <c r="BC24" s="37" t="str">
        <f t="shared" si="3"/>
        <v>INR  Four Thousand Two Hundred &amp; Eighty Two  and Paise Twenty Only</v>
      </c>
      <c r="IA24" s="38">
        <v>11</v>
      </c>
      <c r="IB24" s="77" t="s">
        <v>91</v>
      </c>
      <c r="IC24" s="38" t="s">
        <v>57</v>
      </c>
      <c r="ID24" s="38">
        <v>100</v>
      </c>
      <c r="IE24" s="39" t="s">
        <v>39</v>
      </c>
      <c r="IF24" s="39" t="s">
        <v>35</v>
      </c>
      <c r="IG24" s="39" t="s">
        <v>47</v>
      </c>
      <c r="IH24" s="39">
        <v>10</v>
      </c>
      <c r="II24" s="39" t="s">
        <v>39</v>
      </c>
    </row>
    <row r="25" spans="1:243" s="38" customFormat="1" ht="48.75" customHeight="1">
      <c r="A25" s="22">
        <v>12</v>
      </c>
      <c r="B25" s="82" t="s">
        <v>114</v>
      </c>
      <c r="C25" s="24" t="s">
        <v>75</v>
      </c>
      <c r="D25" s="78">
        <v>9</v>
      </c>
      <c r="E25" s="88" t="s">
        <v>125</v>
      </c>
      <c r="F25" s="96">
        <v>614.05</v>
      </c>
      <c r="G25" s="41"/>
      <c r="H25" s="41"/>
      <c r="I25" s="40" t="s">
        <v>40</v>
      </c>
      <c r="J25" s="43">
        <f aca="true" t="shared" si="4" ref="J25:J34">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4">total_amount_ba($B$2,$D$2,D25,F25,J25,K25,M25)</f>
        <v>5526.45</v>
      </c>
      <c r="BB25" s="48">
        <f aca="true" t="shared" si="6" ref="BB25:BB34">BA25+SUM(N25:AZ25)</f>
        <v>5526.45</v>
      </c>
      <c r="BC25" s="37" t="str">
        <f aca="true" t="shared" si="7" ref="BC25:BC34">SpellNumber(L25,BB25)</f>
        <v>INR  Five Thousand Five Hundred &amp; Twenty Six  and Paise Forty Five Only</v>
      </c>
      <c r="IA25" s="38">
        <v>12</v>
      </c>
      <c r="IB25" s="77" t="s">
        <v>92</v>
      </c>
      <c r="IC25" s="38" t="s">
        <v>75</v>
      </c>
      <c r="ID25" s="38">
        <v>75</v>
      </c>
      <c r="IE25" s="39" t="s">
        <v>39</v>
      </c>
      <c r="IF25" s="39" t="s">
        <v>42</v>
      </c>
      <c r="IG25" s="39" t="s">
        <v>36</v>
      </c>
      <c r="IH25" s="39">
        <v>123.223</v>
      </c>
      <c r="II25" s="39" t="s">
        <v>39</v>
      </c>
    </row>
    <row r="26" spans="1:243" s="38" customFormat="1" ht="103.5" customHeight="1">
      <c r="A26" s="22">
        <v>13</v>
      </c>
      <c r="B26" s="83" t="s">
        <v>115</v>
      </c>
      <c r="C26" s="24" t="s">
        <v>58</v>
      </c>
      <c r="D26" s="78">
        <v>4</v>
      </c>
      <c r="E26" s="90" t="s">
        <v>125</v>
      </c>
      <c r="F26" s="98">
        <v>854.3</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3417.2</v>
      </c>
      <c r="BB26" s="48">
        <f t="shared" si="6"/>
        <v>3417.2</v>
      </c>
      <c r="BC26" s="37" t="str">
        <f t="shared" si="7"/>
        <v>INR  Three Thousand Four Hundred &amp; Seventeen  and Paise Twenty Only</v>
      </c>
      <c r="IA26" s="38">
        <v>13</v>
      </c>
      <c r="IB26" s="77" t="s">
        <v>93</v>
      </c>
      <c r="IC26" s="38" t="s">
        <v>58</v>
      </c>
      <c r="ID26" s="38">
        <v>75</v>
      </c>
      <c r="IE26" s="39" t="s">
        <v>39</v>
      </c>
      <c r="IF26" s="39" t="s">
        <v>44</v>
      </c>
      <c r="IG26" s="39" t="s">
        <v>45</v>
      </c>
      <c r="IH26" s="39">
        <v>213</v>
      </c>
      <c r="II26" s="39" t="s">
        <v>39</v>
      </c>
    </row>
    <row r="27" spans="1:243" s="38" customFormat="1" ht="51" customHeight="1">
      <c r="A27" s="22">
        <v>14</v>
      </c>
      <c r="B27" s="84" t="s">
        <v>116</v>
      </c>
      <c r="C27" s="24" t="s">
        <v>59</v>
      </c>
      <c r="D27" s="78">
        <v>4</v>
      </c>
      <c r="E27" s="91" t="s">
        <v>127</v>
      </c>
      <c r="F27" s="99">
        <v>59.65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238.6</v>
      </c>
      <c r="BB27" s="48">
        <f t="shared" si="6"/>
        <v>238.6</v>
      </c>
      <c r="BC27" s="37" t="str">
        <f t="shared" si="7"/>
        <v>INR  Two Hundred &amp; Thirty Eight  and Paise Sixty Only</v>
      </c>
      <c r="IA27" s="38">
        <v>14</v>
      </c>
      <c r="IB27" s="77" t="s">
        <v>94</v>
      </c>
      <c r="IC27" s="38" t="s">
        <v>59</v>
      </c>
      <c r="ID27" s="38">
        <v>100</v>
      </c>
      <c r="IE27" s="39" t="s">
        <v>39</v>
      </c>
      <c r="IF27" s="39" t="s">
        <v>35</v>
      </c>
      <c r="IG27" s="39" t="s">
        <v>47</v>
      </c>
      <c r="IH27" s="39">
        <v>10</v>
      </c>
      <c r="II27" s="39" t="s">
        <v>39</v>
      </c>
    </row>
    <row r="28" spans="1:243" s="38" customFormat="1" ht="78" customHeight="1">
      <c r="A28" s="22">
        <v>15</v>
      </c>
      <c r="B28" s="84" t="s">
        <v>117</v>
      </c>
      <c r="C28" s="24" t="s">
        <v>60</v>
      </c>
      <c r="D28" s="78">
        <v>1</v>
      </c>
      <c r="E28" s="92" t="s">
        <v>127</v>
      </c>
      <c r="F28" s="100">
        <v>62.05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62.05</v>
      </c>
      <c r="BB28" s="48">
        <f t="shared" si="6"/>
        <v>62.05</v>
      </c>
      <c r="BC28" s="37" t="str">
        <f t="shared" si="7"/>
        <v>INR  Sixty Two and Paise Five Only</v>
      </c>
      <c r="IA28" s="38">
        <v>15</v>
      </c>
      <c r="IB28" s="77" t="s">
        <v>95</v>
      </c>
      <c r="IC28" s="38" t="s">
        <v>60</v>
      </c>
      <c r="ID28" s="38">
        <v>100</v>
      </c>
      <c r="IE28" s="39" t="s">
        <v>39</v>
      </c>
      <c r="IF28" s="39" t="s">
        <v>49</v>
      </c>
      <c r="IG28" s="39" t="s">
        <v>50</v>
      </c>
      <c r="IH28" s="39">
        <v>10</v>
      </c>
      <c r="II28" s="39" t="s">
        <v>39</v>
      </c>
    </row>
    <row r="29" spans="1:243" s="38" customFormat="1" ht="178.5" customHeight="1">
      <c r="A29" s="22">
        <v>16</v>
      </c>
      <c r="B29" s="84" t="s">
        <v>118</v>
      </c>
      <c r="C29" s="24" t="s">
        <v>61</v>
      </c>
      <c r="D29" s="78">
        <v>111</v>
      </c>
      <c r="E29" s="93" t="s">
        <v>126</v>
      </c>
      <c r="F29" s="101">
        <v>423.95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47058.45</v>
      </c>
      <c r="BB29" s="48">
        <f t="shared" si="6"/>
        <v>47058.45</v>
      </c>
      <c r="BC29" s="37" t="str">
        <f t="shared" si="7"/>
        <v>INR  Forty Seven Thousand  &amp;Fifty Eight  and Paise Forty Five Only</v>
      </c>
      <c r="IA29" s="38">
        <v>16</v>
      </c>
      <c r="IB29" s="77" t="s">
        <v>96</v>
      </c>
      <c r="IC29" s="38" t="s">
        <v>61</v>
      </c>
      <c r="ID29" s="38">
        <v>100</v>
      </c>
      <c r="IE29" s="39" t="s">
        <v>39</v>
      </c>
      <c r="IF29" s="39" t="s">
        <v>44</v>
      </c>
      <c r="IG29" s="39" t="s">
        <v>63</v>
      </c>
      <c r="IH29" s="39">
        <v>10</v>
      </c>
      <c r="II29" s="39" t="s">
        <v>39</v>
      </c>
    </row>
    <row r="30" spans="1:243" s="38" customFormat="1" ht="111" customHeight="1">
      <c r="A30" s="22">
        <v>17</v>
      </c>
      <c r="B30" s="84" t="s">
        <v>119</v>
      </c>
      <c r="C30" s="24" t="s">
        <v>62</v>
      </c>
      <c r="D30" s="78">
        <v>45</v>
      </c>
      <c r="E30" s="93" t="s">
        <v>126</v>
      </c>
      <c r="F30" s="101">
        <v>137.3</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6178.5</v>
      </c>
      <c r="BB30" s="48">
        <f t="shared" si="6"/>
        <v>6178.5</v>
      </c>
      <c r="BC30" s="37" t="str">
        <f t="shared" si="7"/>
        <v>INR  Six Thousand One Hundred &amp; Seventy Eight  and Paise Fifty Only</v>
      </c>
      <c r="IA30" s="38">
        <v>17</v>
      </c>
      <c r="IB30" s="77" t="s">
        <v>97</v>
      </c>
      <c r="IC30" s="38" t="s">
        <v>62</v>
      </c>
      <c r="ID30" s="38">
        <v>100</v>
      </c>
      <c r="IE30" s="39" t="s">
        <v>39</v>
      </c>
      <c r="IF30" s="39" t="s">
        <v>44</v>
      </c>
      <c r="IG30" s="39" t="s">
        <v>63</v>
      </c>
      <c r="IH30" s="39">
        <v>10</v>
      </c>
      <c r="II30" s="39" t="s">
        <v>39</v>
      </c>
    </row>
    <row r="31" spans="1:243" s="38" customFormat="1" ht="78" customHeight="1">
      <c r="A31" s="22">
        <v>18</v>
      </c>
      <c r="B31" s="84" t="s">
        <v>120</v>
      </c>
      <c r="C31" s="24" t="s">
        <v>70</v>
      </c>
      <c r="D31" s="78">
        <v>11.2</v>
      </c>
      <c r="E31" s="92" t="s">
        <v>68</v>
      </c>
      <c r="F31" s="100">
        <v>1296.4</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14519.68</v>
      </c>
      <c r="BB31" s="48">
        <f t="shared" si="6"/>
        <v>14519.68</v>
      </c>
      <c r="BC31" s="37" t="str">
        <f t="shared" si="7"/>
        <v>INR  Fourteen Thousand Five Hundred &amp; Nineteen  and Paise Sixty Eight Only</v>
      </c>
      <c r="IA31" s="38">
        <v>18</v>
      </c>
      <c r="IB31" s="77" t="s">
        <v>98</v>
      </c>
      <c r="IC31" s="38" t="s">
        <v>70</v>
      </c>
      <c r="ID31" s="38">
        <v>100</v>
      </c>
      <c r="IE31" s="39" t="s">
        <v>39</v>
      </c>
      <c r="IF31" s="39" t="s">
        <v>44</v>
      </c>
      <c r="IG31" s="39" t="s">
        <v>63</v>
      </c>
      <c r="IH31" s="39">
        <v>10</v>
      </c>
      <c r="II31" s="39" t="s">
        <v>39</v>
      </c>
    </row>
    <row r="32" spans="1:243" s="38" customFormat="1" ht="48" customHeight="1">
      <c r="A32" s="22">
        <v>19</v>
      </c>
      <c r="B32" s="85" t="s">
        <v>121</v>
      </c>
      <c r="C32" s="24" t="s">
        <v>71</v>
      </c>
      <c r="D32" s="78">
        <v>1</v>
      </c>
      <c r="E32" s="94" t="s">
        <v>39</v>
      </c>
      <c r="F32" s="102">
        <v>458.55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458.55</v>
      </c>
      <c r="BB32" s="48">
        <f>BA32+SUM(N32:AZ32)</f>
        <v>458.55</v>
      </c>
      <c r="BC32" s="37" t="str">
        <f>SpellNumber(L32,BB32)</f>
        <v>INR  Four Hundred &amp; Fifty Eight  and Paise Fifty Five Only</v>
      </c>
      <c r="IA32" s="38">
        <v>19</v>
      </c>
      <c r="IB32" s="77" t="s">
        <v>99</v>
      </c>
      <c r="IC32" s="38" t="s">
        <v>71</v>
      </c>
      <c r="ID32" s="38">
        <v>75</v>
      </c>
      <c r="IE32" s="39" t="s">
        <v>39</v>
      </c>
      <c r="IF32" s="39" t="s">
        <v>44</v>
      </c>
      <c r="IG32" s="39" t="s">
        <v>63</v>
      </c>
      <c r="IH32" s="39">
        <v>10</v>
      </c>
      <c r="II32" s="39" t="s">
        <v>39</v>
      </c>
    </row>
    <row r="33" spans="1:243" s="38" customFormat="1" ht="150" customHeight="1">
      <c r="A33" s="22">
        <v>20</v>
      </c>
      <c r="B33" s="86" t="s">
        <v>122</v>
      </c>
      <c r="C33" s="24" t="s">
        <v>72</v>
      </c>
      <c r="D33" s="78">
        <v>17</v>
      </c>
      <c r="E33" s="92" t="s">
        <v>68</v>
      </c>
      <c r="F33" s="100">
        <v>627.55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10668.35</v>
      </c>
      <c r="BB33" s="48">
        <f t="shared" si="6"/>
        <v>10668.35</v>
      </c>
      <c r="BC33" s="37" t="str">
        <f t="shared" si="7"/>
        <v>INR  Ten Thousand Six Hundred &amp; Sixty Eight  and Paise Thirty Five Only</v>
      </c>
      <c r="IA33" s="38">
        <v>20</v>
      </c>
      <c r="IB33" s="77" t="s">
        <v>100</v>
      </c>
      <c r="IC33" s="38" t="s">
        <v>72</v>
      </c>
      <c r="ID33" s="38">
        <v>100</v>
      </c>
      <c r="IE33" s="39" t="s">
        <v>39</v>
      </c>
      <c r="IF33" s="39" t="s">
        <v>44</v>
      </c>
      <c r="IG33" s="39" t="s">
        <v>63</v>
      </c>
      <c r="IH33" s="39">
        <v>10</v>
      </c>
      <c r="II33" s="39" t="s">
        <v>39</v>
      </c>
    </row>
    <row r="34" spans="1:243" s="38" customFormat="1" ht="80.25" customHeight="1">
      <c r="A34" s="22">
        <v>21</v>
      </c>
      <c r="B34" s="86" t="s">
        <v>123</v>
      </c>
      <c r="C34" s="24" t="s">
        <v>73</v>
      </c>
      <c r="D34" s="78">
        <v>3</v>
      </c>
      <c r="E34" s="90" t="s">
        <v>124</v>
      </c>
      <c r="F34" s="98">
        <v>138.85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416.55</v>
      </c>
      <c r="BB34" s="48">
        <f t="shared" si="6"/>
        <v>416.55</v>
      </c>
      <c r="BC34" s="37" t="str">
        <f t="shared" si="7"/>
        <v>INR  Four Hundred &amp; Sixteen  and Paise Fifty Five Only</v>
      </c>
      <c r="IA34" s="38">
        <v>21</v>
      </c>
      <c r="IB34" s="77" t="s">
        <v>101</v>
      </c>
      <c r="IC34" s="38" t="s">
        <v>73</v>
      </c>
      <c r="ID34" s="38">
        <v>100</v>
      </c>
      <c r="IE34" s="39" t="s">
        <v>39</v>
      </c>
      <c r="IF34" s="39" t="s">
        <v>44</v>
      </c>
      <c r="IG34" s="39" t="s">
        <v>63</v>
      </c>
      <c r="IH34" s="39">
        <v>10</v>
      </c>
      <c r="II34" s="39" t="s">
        <v>39</v>
      </c>
    </row>
    <row r="35" spans="1:243" s="38" customFormat="1" ht="48" customHeight="1">
      <c r="A35" s="53" t="s">
        <v>78</v>
      </c>
      <c r="B35" s="54"/>
      <c r="C35" s="55"/>
      <c r="D35" s="56"/>
      <c r="E35" s="56"/>
      <c r="F35" s="56"/>
      <c r="G35" s="56"/>
      <c r="H35" s="57"/>
      <c r="I35" s="57"/>
      <c r="J35" s="57"/>
      <c r="K35" s="57"/>
      <c r="L35" s="58"/>
      <c r="BA35" s="59">
        <f>SUM(BA13:BA34)</f>
        <v>139935.46</v>
      </c>
      <c r="BB35" s="60">
        <f>SUM(BB13:BB34)</f>
        <v>139935.46</v>
      </c>
      <c r="BC35" s="37" t="str">
        <f>SpellNumber($E$2,BB35)</f>
        <v>INR  One Lakh Thirty Nine Thousand Nine Hundred &amp; Thirty Five  and Paise Forty Six Only</v>
      </c>
      <c r="IE35" s="39">
        <v>4</v>
      </c>
      <c r="IF35" s="39" t="s">
        <v>44</v>
      </c>
      <c r="IG35" s="39" t="s">
        <v>63</v>
      </c>
      <c r="IH35" s="39">
        <v>10</v>
      </c>
      <c r="II35" s="39" t="s">
        <v>39</v>
      </c>
    </row>
    <row r="36" spans="1:243" s="69" customFormat="1" ht="18">
      <c r="A36" s="54" t="s">
        <v>79</v>
      </c>
      <c r="B36" s="61"/>
      <c r="C36" s="62"/>
      <c r="D36" s="63"/>
      <c r="E36" s="75" t="s">
        <v>65</v>
      </c>
      <c r="F36" s="76"/>
      <c r="G36" s="64"/>
      <c r="H36" s="65"/>
      <c r="I36" s="65"/>
      <c r="J36" s="65"/>
      <c r="K36" s="66"/>
      <c r="L36" s="67"/>
      <c r="M36" s="68"/>
      <c r="O36" s="38"/>
      <c r="P36" s="38"/>
      <c r="Q36" s="38"/>
      <c r="R36" s="38"/>
      <c r="S36" s="38"/>
      <c r="BA36" s="70">
        <f>IF(ISBLANK(F36),0,IF(E36="Excess (+)",ROUND(BA35+(BA35*F36),2),IF(E36="Less (-)",ROUND(BA35+(BA35*F36*(-1)),2),IF(E36="At Par",BA35,0))))</f>
        <v>0</v>
      </c>
      <c r="BB36" s="71">
        <f>ROUND(BA36,0)</f>
        <v>0</v>
      </c>
      <c r="BC36" s="37" t="str">
        <f>SpellNumber($E$2,BB36)</f>
        <v>INR Zero Only</v>
      </c>
      <c r="IE36" s="72"/>
      <c r="IF36" s="72"/>
      <c r="IG36" s="72"/>
      <c r="IH36" s="72"/>
      <c r="II36" s="72"/>
    </row>
    <row r="37" spans="1:243" s="69" customFormat="1" ht="18">
      <c r="A37" s="53" t="s">
        <v>80</v>
      </c>
      <c r="B37" s="53"/>
      <c r="C37" s="104" t="str">
        <f>SpellNumber($E$2,BB36)</f>
        <v>INR Zero Only</v>
      </c>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IE37" s="72"/>
      <c r="IF37" s="72"/>
      <c r="IG37" s="72"/>
      <c r="IH37" s="72"/>
      <c r="II37" s="72"/>
    </row>
    <row r="38" ht="15"/>
    <row r="39" ht="15"/>
    <row r="40" ht="15"/>
    <row r="41" ht="15"/>
    <row r="42" ht="15"/>
    <row r="43" ht="15"/>
    <row r="44" ht="15"/>
  </sheetData>
  <sheetProtection password="EEC8" sheet="1"/>
  <mergeCells count="8">
    <mergeCell ref="A9:BC9"/>
    <mergeCell ref="C37:BC37"/>
    <mergeCell ref="A1:L1"/>
    <mergeCell ref="A4:BC4"/>
    <mergeCell ref="A5:BC5"/>
    <mergeCell ref="A6:BC6"/>
    <mergeCell ref="A7:BC7"/>
    <mergeCell ref="B8:BC8"/>
  </mergeCells>
  <dataValidations count="21">
    <dataValidation type="list" allowBlank="1" showErrorMessage="1" sqref="E3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decimal" allowBlank="1" showInputMessage="1" showErrorMessage="1" promptTitle="Rate Entry" prompt="Please enter the Rate in Rupees for this item. " errorTitle="Invaid Entry" error="Only Numeric Values are allowed. " sqref="H28:H34">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list" allowBlank="1" showErrorMessage="1" sqref="K13:K34">
      <formula1>"Partial Conversion,Full Conversion"</formula1>
      <formula2>0</formula2>
    </dataValidation>
    <dataValidation allowBlank="1" showInputMessage="1" showErrorMessage="1" promptTitle="Addition / Deduction" prompt="Please Choose the correct One" sqref="J13:J34">
      <formula1>0</formula1>
      <formula2>0</formula2>
    </dataValidation>
    <dataValidation type="list" showErrorMessage="1" sqref="I13:I34">
      <formula1>"Excess(+),Less(-)"</formula1>
      <formula2>0</formula2>
    </dataValidation>
    <dataValidation allowBlank="1" showInputMessage="1" showErrorMessage="1" promptTitle="Itemcode/Make" prompt="Please enter text" sqref="C13:C3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allowBlank="1" showInputMessage="1" showErrorMessage="1" promptTitle="Units" prompt="Please enter Units in text" sqref="E13:E34">
      <formula1>0</formula1>
      <formula2>0</formula2>
    </dataValidation>
    <dataValidation type="decimal" allowBlank="1" showInputMessage="1" showErrorMessage="1" promptTitle="Quantity" prompt="Please enter the Quantity for this item. " errorTitle="Invalid Entry" error="Only Numeric Values are allowed. " sqref="F13:F34 D13:D34">
      <formula1>0</formula1>
      <formula2>999999999999999</formula2>
    </dataValidation>
    <dataValidation type="list" allowBlank="1" showInputMessage="1" showErrorMessage="1" sqref="L13:L34">
      <formula1>"INR"</formula1>
    </dataValidation>
    <dataValidation type="decimal" allowBlank="1" showErrorMessage="1" errorTitle="Invalid Entry" error="Only Numeric Values are allowed. " sqref="A13:A3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9" t="s">
        <v>64</v>
      </c>
      <c r="F6" s="109"/>
      <c r="G6" s="109"/>
      <c r="H6" s="109"/>
      <c r="I6" s="109"/>
      <c r="J6" s="109"/>
      <c r="K6" s="109"/>
    </row>
    <row r="7" spans="5:11" ht="15">
      <c r="E7" s="110"/>
      <c r="F7" s="110"/>
      <c r="G7" s="110"/>
      <c r="H7" s="110"/>
      <c r="I7" s="110"/>
      <c r="J7" s="110"/>
      <c r="K7" s="110"/>
    </row>
    <row r="8" spans="5:11" ht="15">
      <c r="E8" s="110"/>
      <c r="F8" s="110"/>
      <c r="G8" s="110"/>
      <c r="H8" s="110"/>
      <c r="I8" s="110"/>
      <c r="J8" s="110"/>
      <c r="K8" s="110"/>
    </row>
    <row r="9" spans="5:11" ht="15">
      <c r="E9" s="110"/>
      <c r="F9" s="110"/>
      <c r="G9" s="110"/>
      <c r="H9" s="110"/>
      <c r="I9" s="110"/>
      <c r="J9" s="110"/>
      <c r="K9" s="110"/>
    </row>
    <row r="10" spans="5:11" ht="15">
      <c r="E10" s="110"/>
      <c r="F10" s="110"/>
      <c r="G10" s="110"/>
      <c r="H10" s="110"/>
      <c r="I10" s="110"/>
      <c r="J10" s="110"/>
      <c r="K10" s="110"/>
    </row>
    <row r="11" spans="5:11" ht="15">
      <c r="E11" s="110"/>
      <c r="F11" s="110"/>
      <c r="G11" s="110"/>
      <c r="H11" s="110"/>
      <c r="I11" s="110"/>
      <c r="J11" s="110"/>
      <c r="K11" s="110"/>
    </row>
    <row r="12" spans="5:11" ht="15">
      <c r="E12" s="110"/>
      <c r="F12" s="110"/>
      <c r="G12" s="110"/>
      <c r="H12" s="110"/>
      <c r="I12" s="110"/>
      <c r="J12" s="110"/>
      <c r="K12" s="110"/>
    </row>
    <row r="13" spans="5:11" ht="15">
      <c r="E13" s="110"/>
      <c r="F13" s="110"/>
      <c r="G13" s="110"/>
      <c r="H13" s="110"/>
      <c r="I13" s="110"/>
      <c r="J13" s="110"/>
      <c r="K13" s="110"/>
    </row>
    <row r="14" spans="5:11" ht="15">
      <c r="E14" s="110"/>
      <c r="F14" s="110"/>
      <c r="G14" s="110"/>
      <c r="H14" s="110"/>
      <c r="I14" s="110"/>
      <c r="J14" s="110"/>
      <c r="K14" s="11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2022-09-15T10:52:17Z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