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<sst xmlns="http://schemas.openxmlformats.org/spreadsheetml/2006/main" count="260" uniqueCount="102">
  <si>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</si>
  <si>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</si>
  <si>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</si>
  <si>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</si>
  <si>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</si>
  <si>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</si>
  <si>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</si>
  <si>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</si>
  <si>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</si>
  <si>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</si>
  <si>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</si>
  <si>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</si>
  <si>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</si>
  <si>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</si>
  <si>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</si>
  <si>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</si>
  <si>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</si>
  <si>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</si>
  <si>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</si>
  <si>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</si>
  <si>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</si>
  <si>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</si>
  <si>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</si>
  <si>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</si>
  <si>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</si>
  <si>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</si>
  <si>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</si>
  <si>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</si>
  <si>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</si>
  <si>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</si>
  <si>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</si>
  <si>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</si>
  <si>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</si>
  <si>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</si>
  <si>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</si>
  <si>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</si>
  <si>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</si>
  <si>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</si>
  <si>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</si>
  <si>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</si>
  <si>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</si>
  <si>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</si>
  <si>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</si>
  <si>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</si>
  <si>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</si>
  <si>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</si>
  <si>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</si>
  <si>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</si>
  <si>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</si>
  <si>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</si>
  <si>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</si>
  <si>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</si>
  <si>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</si>
  <si>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</si>
  <si>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</si>
  <si>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</si>
  <si>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</si>
  <si>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</si>
  <si>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</si>
  <si>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</si>
  <si>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</si>
  <si>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</si>
  <si>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</si>
  <si>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</si>
  <si>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</si>
  <si>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</si>
  <si>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</si>
  <si>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</si>
  <si>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</si>
  <si>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</si>
  <si>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</si>
  <si>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</si>
  <si>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</si>
  <si>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</si>
  <si>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</si>
  <si>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</si>
  <si>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</si>
  <si>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</si>
  <si>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</si>
  <si>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</si>
  <si>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</si>
  <si>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</si>
  <si>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</si>
  <si>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</si>
  <si>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</si>
  <si>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</si>
  <si>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(11.49.2)</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</si>
  <si>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 x 600 mm (11.47.2)</t>
  </si>
  <si>
    <t>Providing and fixing aluminium handles ISI marked anodised (anodic coating not less than grade AC 10 as per IS : 1868) transparent or dyed to required colour or shade with necessary screws etc. complete:
(a) 125 mm (9.100.1)</t>
  </si>
  <si>
    <t>Providing and fixing aluminium hanging floor door stopper ISI marked anodised (anodic coating not less than grade AC 10 as per IS : 1868)  transparent  or  dyed to required colour and shade  with  necessary screws etc. complete.
Twin rubber stopper (9.101.2)</t>
  </si>
  <si>
    <r>
      <t xml:space="preserve">Removing dry or oil bound distemper, water proofing cement paint and the like by scrapping, sand papering and preparing the surface smooth including necessary repairs to scratches etc. complete. </t>
    </r>
    <r>
      <rPr>
        <b/>
        <sz val="12"/>
        <rFont val="Times New Roman"/>
        <family val="1"/>
      </rPr>
      <t>(13.91)</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</si>
  <si>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</si>
  <si>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</si>
  <si>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to  give an even shade :  
Two or more coats on new work (13.61.1)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</si>
  <si>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</si>
  <si>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</si>
  <si>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</si>
  <si>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100mm brass locks (best make of approved quality) for aluminium doors including necessary cutting and making good etc.complete. </t>
    </r>
    <r>
      <rPr>
        <b/>
        <sz val="12"/>
        <rFont val="Times New Roman"/>
        <family val="1"/>
      </rPr>
      <t>(21.13)</t>
    </r>
  </si>
  <si>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</si>
  <si>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Kg</t>
  </si>
  <si>
    <t>Name of Work: Providing &amp; fixing false ceiling, tile flooring and painting work of Power System lab, in Department of Electrical Engineering, IIT(BHU) Varanasi</t>
  </si>
  <si>
    <t>Contract No:   IIT(BHU)/IWD/CT-24/2022-23/601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</si>
</sst>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6" fillId="34" borderId="23" xfId="0" applyFont="1" applyFill="1" applyBorder="1" applyAlignment="1">
      <alignment horizontal="justify" vertical="top" wrapText="1"/>
    </xf>
    <xf numFmtId="0" fontId="26" fillId="34" borderId="21" xfId="0" applyFont="1" applyFill="1" applyBorder="1" applyAlignment="1">
      <alignment horizontal="justify" vertical="top" wrapText="1"/>
    </xf>
    <xf numFmtId="0" fontId="26" fillId="34" borderId="21" xfId="0" applyFont="1" applyFill="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2000250</xdr:colOff>
      <xdr:row>3</xdr:row>
      <xdr:rowOff>28575</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90" zoomScaleNormal="90" zoomScalePageLayoutView="0" workbookViewId="0" topLeftCell="A1">
      <selection activeCell="A8" sqref="A8"/>
    </sheetView>
  </sheetViews>
  <sheetFormatPr defaultColWidth="9.140625" defaultRowHeight="15"/>
  <cols>
    <col min="1" max="1" width="17.140625" style="1" customWidth="1"/>
    <col min="2" max="2" width="89.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4" t="s">
        <v>65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100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101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60">
      <c r="A8" s="11" t="s">
        <v>62</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68</v>
      </c>
      <c r="IC13" s="38" t="s">
        <v>34</v>
      </c>
      <c r="IE13" s="39"/>
      <c r="IF13" s="39" t="s">
        <v>35</v>
      </c>
      <c r="IG13" s="39" t="s">
        <v>36</v>
      </c>
      <c r="IH13" s="39">
        <v>10</v>
      </c>
      <c r="II13" s="39" t="s">
        <v>37</v>
      </c>
    </row>
    <row r="14" spans="1:243" s="38" customFormat="1" ht="113.25" customHeight="1">
      <c r="A14" s="22">
        <v>1</v>
      </c>
      <c r="B14" s="78" t="s">
        <v>86</v>
      </c>
      <c r="C14" s="24" t="s">
        <v>38</v>
      </c>
      <c r="D14" s="75">
        <v>50</v>
      </c>
      <c r="E14" s="76" t="s">
        <v>64</v>
      </c>
      <c r="F14" s="75">
        <v>1609.95</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80497.5</v>
      </c>
      <c r="BB14" s="48">
        <f aca="true" t="shared" si="2" ref="BB14:BB24">BA14+SUM(N14:AZ14)</f>
        <v>80497.5</v>
      </c>
      <c r="BC14" s="37" t="str">
        <f aca="true" t="shared" si="3" ref="BC14:BC24">SpellNumber(L14,BB14)</f>
        <v>INR  Eighty Thousand Four Hundred &amp; Ninety Seven  and Paise Fifty Only</v>
      </c>
      <c r="IA14" s="38">
        <v>1</v>
      </c>
      <c r="IB14" s="74" t="s">
        <v>73</v>
      </c>
      <c r="IC14" s="38" t="s">
        <v>38</v>
      </c>
      <c r="ID14" s="38">
        <v>1446</v>
      </c>
      <c r="IE14" s="39" t="s">
        <v>69</v>
      </c>
      <c r="IF14" s="39" t="s">
        <v>42</v>
      </c>
      <c r="IG14" s="39" t="s">
        <v>36</v>
      </c>
      <c r="IH14" s="39">
        <v>123.223</v>
      </c>
      <c r="II14" s="39" t="s">
        <v>39</v>
      </c>
    </row>
    <row r="15" spans="1:243" s="38" customFormat="1" ht="105" customHeight="1">
      <c r="A15" s="22">
        <v>2</v>
      </c>
      <c r="B15" s="78" t="s">
        <v>87</v>
      </c>
      <c r="C15" s="24" t="s">
        <v>43</v>
      </c>
      <c r="D15" s="75">
        <v>6</v>
      </c>
      <c r="E15" s="76" t="s">
        <v>64</v>
      </c>
      <c r="F15" s="75">
        <v>1734</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10404</v>
      </c>
      <c r="BB15" s="48">
        <f t="shared" si="2"/>
        <v>10404</v>
      </c>
      <c r="BC15" s="37" t="str">
        <f t="shared" si="3"/>
        <v>INR  Ten Thousand Four Hundred &amp; Four  Only</v>
      </c>
      <c r="IA15" s="38">
        <v>2</v>
      </c>
      <c r="IB15" s="74" t="s">
        <v>74</v>
      </c>
      <c r="IC15" s="38" t="s">
        <v>43</v>
      </c>
      <c r="ID15" s="38">
        <v>482</v>
      </c>
      <c r="IE15" s="39" t="s">
        <v>69</v>
      </c>
      <c r="IF15" s="39" t="s">
        <v>44</v>
      </c>
      <c r="IG15" s="39" t="s">
        <v>45</v>
      </c>
      <c r="IH15" s="39">
        <v>213</v>
      </c>
      <c r="II15" s="39" t="s">
        <v>39</v>
      </c>
    </row>
    <row r="16" spans="1:243" s="38" customFormat="1" ht="65.25" customHeight="1">
      <c r="A16" s="22">
        <v>3</v>
      </c>
      <c r="B16" s="78" t="s">
        <v>88</v>
      </c>
      <c r="C16" s="24" t="s">
        <v>46</v>
      </c>
      <c r="D16" s="75">
        <v>2</v>
      </c>
      <c r="E16" s="76" t="s">
        <v>39</v>
      </c>
      <c r="F16" s="75">
        <v>59.65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119.3</v>
      </c>
      <c r="BB16" s="48">
        <f t="shared" si="2"/>
        <v>119.3</v>
      </c>
      <c r="BC16" s="37" t="str">
        <f t="shared" si="3"/>
        <v>INR  One Hundred &amp; Nineteen  and Paise Thirty Only</v>
      </c>
      <c r="IA16" s="38">
        <v>3</v>
      </c>
      <c r="IB16" s="74" t="s">
        <v>75</v>
      </c>
      <c r="IC16" s="38" t="s">
        <v>46</v>
      </c>
      <c r="ID16" s="38">
        <v>241</v>
      </c>
      <c r="IE16" s="39" t="s">
        <v>69</v>
      </c>
      <c r="IF16" s="39" t="s">
        <v>35</v>
      </c>
      <c r="IG16" s="39" t="s">
        <v>47</v>
      </c>
      <c r="IH16" s="39">
        <v>10</v>
      </c>
      <c r="II16" s="39" t="s">
        <v>39</v>
      </c>
    </row>
    <row r="17" spans="1:243" s="38" customFormat="1" ht="71.25" customHeight="1">
      <c r="A17" s="22">
        <v>4</v>
      </c>
      <c r="B17" s="78" t="s">
        <v>89</v>
      </c>
      <c r="C17" s="24" t="s">
        <v>48</v>
      </c>
      <c r="D17" s="75">
        <v>1</v>
      </c>
      <c r="E17" s="76" t="s">
        <v>39</v>
      </c>
      <c r="F17" s="75">
        <v>62.05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62.05</v>
      </c>
      <c r="BB17" s="48">
        <f t="shared" si="2"/>
        <v>62.05</v>
      </c>
      <c r="BC17" s="37" t="str">
        <f t="shared" si="3"/>
        <v>INR  Sixty Two and Paise Five Only</v>
      </c>
      <c r="IA17" s="38">
        <v>4</v>
      </c>
      <c r="IB17" s="74" t="s">
        <v>76</v>
      </c>
      <c r="IC17" s="38" t="s">
        <v>48</v>
      </c>
      <c r="ID17" s="38">
        <v>241</v>
      </c>
      <c r="IE17" s="39" t="s">
        <v>69</v>
      </c>
      <c r="IF17" s="39" t="s">
        <v>49</v>
      </c>
      <c r="IG17" s="39" t="s">
        <v>50</v>
      </c>
      <c r="IH17" s="39">
        <v>10</v>
      </c>
      <c r="II17" s="39" t="s">
        <v>39</v>
      </c>
    </row>
    <row r="18" spans="1:243" s="38" customFormat="1" ht="30" customHeight="1">
      <c r="A18" s="22">
        <v>5</v>
      </c>
      <c r="B18" s="79" t="s">
        <v>90</v>
      </c>
      <c r="C18" s="24" t="s">
        <v>51</v>
      </c>
      <c r="D18" s="75">
        <v>81</v>
      </c>
      <c r="E18" s="77" t="s">
        <v>64</v>
      </c>
      <c r="F18" s="75">
        <v>18.25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1478.25</v>
      </c>
      <c r="BB18" s="48">
        <f t="shared" si="2"/>
        <v>1478.25</v>
      </c>
      <c r="BC18" s="37" t="str">
        <f t="shared" si="3"/>
        <v>INR  One Thousand Four Hundred &amp; Seventy Eight  and Paise Twenty Five Only</v>
      </c>
      <c r="IA18" s="38">
        <v>5</v>
      </c>
      <c r="IB18" s="74" t="s">
        <v>77</v>
      </c>
      <c r="IC18" s="38" t="s">
        <v>51</v>
      </c>
      <c r="ID18" s="38">
        <v>4819</v>
      </c>
      <c r="IE18" s="39" t="s">
        <v>64</v>
      </c>
      <c r="IF18" s="39" t="s">
        <v>42</v>
      </c>
      <c r="IG18" s="39" t="s">
        <v>36</v>
      </c>
      <c r="IH18" s="39">
        <v>123.223</v>
      </c>
      <c r="II18" s="39" t="s">
        <v>39</v>
      </c>
    </row>
    <row r="19" spans="1:243" s="38" customFormat="1" ht="30.75" customHeight="1">
      <c r="A19" s="22">
        <v>6</v>
      </c>
      <c r="B19" s="79" t="s">
        <v>91</v>
      </c>
      <c r="C19" s="24" t="s">
        <v>52</v>
      </c>
      <c r="D19" s="75">
        <v>81</v>
      </c>
      <c r="E19" s="76" t="s">
        <v>64</v>
      </c>
      <c r="F19" s="75">
        <v>115.15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9327.15</v>
      </c>
      <c r="BB19" s="48">
        <f t="shared" si="2"/>
        <v>9327.15</v>
      </c>
      <c r="BC19" s="37" t="str">
        <f t="shared" si="3"/>
        <v>INR  Nine Thousand Three Hundred &amp; Twenty Seven  and Paise Fifteen Only</v>
      </c>
      <c r="IA19" s="38">
        <v>6</v>
      </c>
      <c r="IB19" s="74" t="s">
        <v>78</v>
      </c>
      <c r="IC19" s="38" t="s">
        <v>52</v>
      </c>
      <c r="ID19" s="38">
        <v>482</v>
      </c>
      <c r="IE19" s="39" t="s">
        <v>69</v>
      </c>
      <c r="IF19" s="39" t="s">
        <v>44</v>
      </c>
      <c r="IG19" s="39" t="s">
        <v>45</v>
      </c>
      <c r="IH19" s="39">
        <v>213</v>
      </c>
      <c r="II19" s="39" t="s">
        <v>39</v>
      </c>
    </row>
    <row r="20" spans="1:243" s="38" customFormat="1" ht="69" customHeight="1">
      <c r="A20" s="22">
        <v>7</v>
      </c>
      <c r="B20" s="78" t="s">
        <v>92</v>
      </c>
      <c r="C20" s="24" t="s">
        <v>53</v>
      </c>
      <c r="D20" s="75">
        <v>143</v>
      </c>
      <c r="E20" s="77" t="s">
        <v>64</v>
      </c>
      <c r="F20" s="75">
        <v>153.45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21943.35</v>
      </c>
      <c r="BB20" s="48">
        <f t="shared" si="2"/>
        <v>21943.35</v>
      </c>
      <c r="BC20" s="37" t="str">
        <f t="shared" si="3"/>
        <v>INR  Twenty One Thousand Nine Hundred &amp; Forty Three  and Paise Thirty Five Only</v>
      </c>
      <c r="IA20" s="38">
        <v>7</v>
      </c>
      <c r="IB20" s="74" t="s">
        <v>79</v>
      </c>
      <c r="IC20" s="38" t="s">
        <v>53</v>
      </c>
      <c r="ID20" s="38">
        <v>4819</v>
      </c>
      <c r="IE20" s="39" t="s">
        <v>64</v>
      </c>
      <c r="IF20" s="39" t="s">
        <v>35</v>
      </c>
      <c r="IG20" s="39" t="s">
        <v>47</v>
      </c>
      <c r="IH20" s="39">
        <v>10</v>
      </c>
      <c r="II20" s="39" t="s">
        <v>39</v>
      </c>
    </row>
    <row r="21" spans="1:243" s="38" customFormat="1" ht="57" customHeight="1">
      <c r="A21" s="22">
        <v>8</v>
      </c>
      <c r="B21" s="78" t="s">
        <v>93</v>
      </c>
      <c r="C21" s="24" t="s">
        <v>54</v>
      </c>
      <c r="D21" s="75">
        <v>12</v>
      </c>
      <c r="E21" s="77" t="s">
        <v>64</v>
      </c>
      <c r="F21" s="75">
        <v>121.55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1458.6</v>
      </c>
      <c r="BB21" s="48">
        <f t="shared" si="2"/>
        <v>1458.6</v>
      </c>
      <c r="BC21" s="37" t="str">
        <f t="shared" si="3"/>
        <v>INR  One Thousand Four Hundred &amp; Fifty Eight  and Paise Sixty Only</v>
      </c>
      <c r="IA21" s="38">
        <v>8</v>
      </c>
      <c r="IB21" s="38" t="s">
        <v>80</v>
      </c>
      <c r="IC21" s="38" t="s">
        <v>54</v>
      </c>
      <c r="ID21" s="38">
        <v>100</v>
      </c>
      <c r="IE21" s="39" t="s">
        <v>39</v>
      </c>
      <c r="IF21" s="39" t="s">
        <v>49</v>
      </c>
      <c r="IG21" s="39" t="s">
        <v>50</v>
      </c>
      <c r="IH21" s="39">
        <v>10</v>
      </c>
      <c r="II21" s="39" t="s">
        <v>39</v>
      </c>
    </row>
    <row r="22" spans="1:243" s="38" customFormat="1" ht="177" customHeight="1">
      <c r="A22" s="22">
        <v>9</v>
      </c>
      <c r="B22" s="78" t="s">
        <v>94</v>
      </c>
      <c r="C22" s="24" t="s">
        <v>55</v>
      </c>
      <c r="D22" s="75">
        <v>68</v>
      </c>
      <c r="E22" s="77" t="s">
        <v>99</v>
      </c>
      <c r="F22" s="75">
        <v>423.95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28828.6</v>
      </c>
      <c r="BB22" s="48">
        <f t="shared" si="2"/>
        <v>28828.6</v>
      </c>
      <c r="BC22" s="37" t="str">
        <f t="shared" si="3"/>
        <v>INR  Twenty Eight Thousand Eight Hundred &amp; Twenty Eight  and Paise Sixty Only</v>
      </c>
      <c r="IA22" s="38">
        <v>9</v>
      </c>
      <c r="IB22" s="74" t="s">
        <v>81</v>
      </c>
      <c r="IC22" s="38" t="s">
        <v>55</v>
      </c>
      <c r="ID22" s="38">
        <v>100</v>
      </c>
      <c r="IE22" s="39" t="s">
        <v>39</v>
      </c>
      <c r="IF22" s="39" t="s">
        <v>42</v>
      </c>
      <c r="IG22" s="39" t="s">
        <v>36</v>
      </c>
      <c r="IH22" s="39">
        <v>123.223</v>
      </c>
      <c r="II22" s="39" t="s">
        <v>39</v>
      </c>
    </row>
    <row r="23" spans="1:243" s="38" customFormat="1" ht="77.25" customHeight="1">
      <c r="A23" s="22">
        <v>10</v>
      </c>
      <c r="B23" s="78" t="s">
        <v>95</v>
      </c>
      <c r="C23" s="24" t="s">
        <v>56</v>
      </c>
      <c r="D23" s="75">
        <v>6</v>
      </c>
      <c r="E23" s="77" t="s">
        <v>64</v>
      </c>
      <c r="F23" s="75">
        <v>997.7</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5986.2</v>
      </c>
      <c r="BB23" s="48">
        <f t="shared" si="2"/>
        <v>5986.2</v>
      </c>
      <c r="BC23" s="37" t="str">
        <f t="shared" si="3"/>
        <v>INR  Five Thousand Nine Hundred &amp; Eighty Six  and Paise Twenty Only</v>
      </c>
      <c r="IA23" s="38">
        <v>10</v>
      </c>
      <c r="IB23" s="74" t="s">
        <v>82</v>
      </c>
      <c r="IC23" s="38" t="s">
        <v>56</v>
      </c>
      <c r="ID23" s="38">
        <v>100</v>
      </c>
      <c r="IE23" s="39" t="s">
        <v>39</v>
      </c>
      <c r="IF23" s="39" t="s">
        <v>44</v>
      </c>
      <c r="IG23" s="39" t="s">
        <v>45</v>
      </c>
      <c r="IH23" s="39">
        <v>213</v>
      </c>
      <c r="II23" s="39" t="s">
        <v>39</v>
      </c>
    </row>
    <row r="24" spans="1:243" s="38" customFormat="1" ht="70.5" customHeight="1">
      <c r="A24" s="22">
        <v>11</v>
      </c>
      <c r="B24" s="78" t="s">
        <v>96</v>
      </c>
      <c r="C24" s="24" t="s">
        <v>57</v>
      </c>
      <c r="D24" s="75">
        <v>4</v>
      </c>
      <c r="E24" s="77" t="s">
        <v>64</v>
      </c>
      <c r="F24" s="75">
        <v>1296.4</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5185.6</v>
      </c>
      <c r="BB24" s="48">
        <f t="shared" si="2"/>
        <v>5185.6</v>
      </c>
      <c r="BC24" s="37" t="str">
        <f t="shared" si="3"/>
        <v>INR  Five Thousand One Hundred &amp; Eighty Five  and Paise Sixty Only</v>
      </c>
      <c r="IA24" s="38">
        <v>11</v>
      </c>
      <c r="IB24" s="74" t="s">
        <v>83</v>
      </c>
      <c r="IC24" s="38" t="s">
        <v>57</v>
      </c>
      <c r="ID24" s="38">
        <v>100</v>
      </c>
      <c r="IE24" s="39" t="s">
        <v>39</v>
      </c>
      <c r="IF24" s="39" t="s">
        <v>35</v>
      </c>
      <c r="IG24" s="39" t="s">
        <v>47</v>
      </c>
      <c r="IH24" s="39">
        <v>10</v>
      </c>
      <c r="II24" s="39" t="s">
        <v>39</v>
      </c>
    </row>
    <row r="25" spans="1:243" s="38" customFormat="1" ht="48.75" customHeight="1">
      <c r="A25" s="22">
        <v>12</v>
      </c>
      <c r="B25" s="80" t="s">
        <v>97</v>
      </c>
      <c r="C25" s="24" t="s">
        <v>67</v>
      </c>
      <c r="D25" s="75">
        <v>6</v>
      </c>
      <c r="E25" s="77" t="s">
        <v>39</v>
      </c>
      <c r="F25" s="75">
        <v>458.55</v>
      </c>
      <c r="G25" s="41"/>
      <c r="H25" s="41"/>
      <c r="I25" s="40" t="s">
        <v>40</v>
      </c>
      <c r="J25" s="43">
        <f>IF(I25="Less(-)",-1,1)</f>
        <v>1</v>
      </c>
      <c r="K25" s="44" t="s">
        <v>41</v>
      </c>
      <c r="L25" s="44" t="s">
        <v>4</v>
      </c>
      <c r="M25" s="71"/>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2751.3</v>
      </c>
      <c r="BB25" s="48">
        <f>BA25+SUM(N25:AZ25)</f>
        <v>2751.3</v>
      </c>
      <c r="BC25" s="37" t="str">
        <f>SpellNumber(L25,BB25)</f>
        <v>INR  Two Thousand Seven Hundred &amp; Fifty One  and Paise Thirty Only</v>
      </c>
      <c r="IA25" s="38">
        <v>12</v>
      </c>
      <c r="IB25" s="74" t="s">
        <v>84</v>
      </c>
      <c r="IC25" s="38" t="s">
        <v>67</v>
      </c>
      <c r="ID25" s="38">
        <v>75</v>
      </c>
      <c r="IE25" s="39" t="s">
        <v>39</v>
      </c>
      <c r="IF25" s="39" t="s">
        <v>42</v>
      </c>
      <c r="IG25" s="39" t="s">
        <v>36</v>
      </c>
      <c r="IH25" s="39">
        <v>123.223</v>
      </c>
      <c r="II25" s="39" t="s">
        <v>39</v>
      </c>
    </row>
    <row r="26" spans="1:243" s="38" customFormat="1" ht="288" customHeight="1">
      <c r="A26" s="22">
        <v>13</v>
      </c>
      <c r="B26" s="78" t="s">
        <v>98</v>
      </c>
      <c r="C26" s="24" t="s">
        <v>58</v>
      </c>
      <c r="D26" s="75">
        <v>50</v>
      </c>
      <c r="E26" s="77" t="s">
        <v>64</v>
      </c>
      <c r="F26" s="75">
        <v>1688.8</v>
      </c>
      <c r="G26" s="41"/>
      <c r="H26" s="41"/>
      <c r="I26" s="40" t="s">
        <v>40</v>
      </c>
      <c r="J26" s="43">
        <f>IF(I26="Less(-)",-1,1)</f>
        <v>1</v>
      </c>
      <c r="K26" s="44" t="s">
        <v>41</v>
      </c>
      <c r="L26" s="44" t="s">
        <v>4</v>
      </c>
      <c r="M26" s="71"/>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84440</v>
      </c>
      <c r="BB26" s="48">
        <f>BA26+SUM(N26:AZ26)</f>
        <v>84440</v>
      </c>
      <c r="BC26" s="37" t="str">
        <f>SpellNumber(L26,BB26)</f>
        <v>INR  Eighty Four Thousand Four Hundred &amp; Forty  Only</v>
      </c>
      <c r="IA26" s="38">
        <v>13</v>
      </c>
      <c r="IB26" s="74" t="s">
        <v>85</v>
      </c>
      <c r="IC26" s="38" t="s">
        <v>58</v>
      </c>
      <c r="ID26" s="38">
        <v>75</v>
      </c>
      <c r="IE26" s="39" t="s">
        <v>39</v>
      </c>
      <c r="IF26" s="39" t="s">
        <v>44</v>
      </c>
      <c r="IG26" s="39" t="s">
        <v>45</v>
      </c>
      <c r="IH26" s="39">
        <v>213</v>
      </c>
      <c r="II26" s="39" t="s">
        <v>39</v>
      </c>
    </row>
    <row r="27" spans="1:243" s="38" customFormat="1" ht="48" customHeight="1">
      <c r="A27" s="50" t="s">
        <v>70</v>
      </c>
      <c r="B27" s="51"/>
      <c r="C27" s="52"/>
      <c r="D27" s="53"/>
      <c r="E27" s="53"/>
      <c r="F27" s="53"/>
      <c r="G27" s="53"/>
      <c r="H27" s="54"/>
      <c r="I27" s="54"/>
      <c r="J27" s="54"/>
      <c r="K27" s="54"/>
      <c r="L27" s="55"/>
      <c r="BA27" s="56">
        <f>SUM(BA13:BA26)</f>
        <v>252481.9</v>
      </c>
      <c r="BB27" s="57">
        <f>SUM(BB13:BB26)</f>
        <v>252481.9</v>
      </c>
      <c r="BC27" s="37" t="str">
        <f>SpellNumber($E$2,BB27)</f>
        <v>INR  Two Lakh Fifty Two Thousand Four Hundred &amp; Eighty One  and Paise Ninety Only</v>
      </c>
      <c r="IE27" s="39">
        <v>4</v>
      </c>
      <c r="IF27" s="39" t="s">
        <v>44</v>
      </c>
      <c r="IG27" s="39" t="s">
        <v>59</v>
      </c>
      <c r="IH27" s="39">
        <v>10</v>
      </c>
      <c r="II27" s="39" t="s">
        <v>39</v>
      </c>
    </row>
    <row r="28" spans="1:243" s="66" customFormat="1" ht="18">
      <c r="A28" s="51" t="s">
        <v>71</v>
      </c>
      <c r="B28" s="58"/>
      <c r="C28" s="59"/>
      <c r="D28" s="60"/>
      <c r="E28" s="72" t="s">
        <v>61</v>
      </c>
      <c r="F28" s="73"/>
      <c r="G28" s="61"/>
      <c r="H28" s="62"/>
      <c r="I28" s="62"/>
      <c r="J28" s="62"/>
      <c r="K28" s="63"/>
      <c r="L28" s="64"/>
      <c r="M28" s="65"/>
      <c r="O28" s="38"/>
      <c r="P28" s="38"/>
      <c r="Q28" s="38"/>
      <c r="R28" s="38"/>
      <c r="S28" s="38"/>
      <c r="BA28" s="67">
        <f>IF(ISBLANK(F28),0,IF(E28="Excess (+)",ROUND(BA27+(BA27*F28),2),IF(E28="Less (-)",ROUND(BA27+(BA27*F28*(-1)),2),IF(E28="At Par",BA27,0))))</f>
        <v>0</v>
      </c>
      <c r="BB28" s="68">
        <f>ROUND(BA28,0)</f>
        <v>0</v>
      </c>
      <c r="BC28" s="37" t="str">
        <f>SpellNumber($E$2,BB28)</f>
        <v>INR Zero Only</v>
      </c>
      <c r="IE28" s="69"/>
      <c r="IF28" s="69"/>
      <c r="IG28" s="69"/>
      <c r="IH28" s="69"/>
      <c r="II28" s="69"/>
    </row>
    <row r="29" spans="1:243" s="66" customFormat="1" ht="18">
      <c r="A29" s="50" t="s">
        <v>72</v>
      </c>
      <c r="B29" s="50"/>
      <c r="C29" s="82" t="str">
        <f>SpellNumber($E$2,BB28)</f>
        <v>INR Zero Only</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IE29" s="69"/>
      <c r="IF29" s="69"/>
      <c r="IG29" s="69"/>
      <c r="IH29" s="69"/>
      <c r="II29" s="69"/>
    </row>
    <row r="30" ht="15"/>
    <row r="31" ht="15"/>
    <row r="33" ht="15"/>
    <row r="34" ht="15"/>
    <row r="35" ht="15"/>
    <row r="36"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L13 L14 L15 L16 L17 L18 L19 L20 L21 L22 L23 L24 L25 L26">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60</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2022-07-22T08:56:17Z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