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<sst xmlns="http://schemas.openxmlformats.org/spreadsheetml/2006/main" count="260" uniqueCount="100">
  <si>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</si>
  <si>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</si>
  <si>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</si>
  <si>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</si>
  <si>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</si>
  <si>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</si>
  <si>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</si>
  <si>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</si>
  <si>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</si>
  <si>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</si>
  <si>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</si>
  <si>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</si>
  <si>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</si>
  <si>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</si>
  <si>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</si>
  <si>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</si>
  <si>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</si>
  <si>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</si>
  <si>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</si>
  <si>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</si>
  <si>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</si>
  <si>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</si>
  <si>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</si>
  <si>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</si>
  <si>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</si>
  <si>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</si>
  <si>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</si>
  <si>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</si>
  <si>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</si>
  <si>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</si>
  <si>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</si>
  <si>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</si>
  <si>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</si>
  <si>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</si>
  <si>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</si>
  <si>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</si>
  <si>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</si>
  <si>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</si>
  <si>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</si>
  <si>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</si>
  <si>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</si>
  <si>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</si>
  <si>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</si>
  <si>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</si>
  <si>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</si>
  <si>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</si>
  <si>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</si>
  <si>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</si>
  <si>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</si>
  <si>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</si>
  <si>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</si>
  <si>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</si>
  <si>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</si>
  <si>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</si>
  <si>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</si>
  <si>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</si>
  <si>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</si>
  <si>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</si>
  <si>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</si>
  <si>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</si>
  <si>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</si>
  <si>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</si>
  <si>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</si>
  <si>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</si>
  <si>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</si>
  <si>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</si>
  <si>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</si>
  <si>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</si>
  <si>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</si>
  <si>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</si>
  <si>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</si>
  <si>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</si>
  <si>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Name of Work: Plaster Repair and Eterior painting work of Chemistry Department, IIT(BHU).</t>
  </si>
  <si>
    <r>
      <t xml:space="preserve">Dismantling old plaster or skirting raking out joints and cleaning the surface for plaster including disposal of rubbish to the  dumping ground within 50 metres lead. </t>
    </r>
    <r>
      <rPr>
        <b/>
        <sz val="12"/>
        <rFont val="Times New Roman"/>
        <family val="1"/>
      </rPr>
      <t>(15.56)</t>
    </r>
  </si>
  <si>
    <r>
      <t xml:space="preserve">12 mm cement plaster of mix : 1:6 (1 cement : 6 coarse sand)  </t>
    </r>
    <r>
      <rPr>
        <b/>
        <sz val="12"/>
        <rFont val="Times New Roman"/>
        <family val="1"/>
      </rPr>
      <t xml:space="preserve"> (13.4.2)      </t>
    </r>
    <r>
      <rPr>
        <sz val="12"/>
        <rFont val="Times New Roman"/>
        <family val="1"/>
      </rPr>
      <t xml:space="preserve">                            </t>
    </r>
  </si>
  <si>
    <r>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t>
    </r>
    <r>
      <rPr>
        <b/>
        <sz val="12"/>
        <rFont val="Times New Roman"/>
        <family val="1"/>
      </rPr>
      <t xml:space="preserve"> (14.1.2)</t>
    </r>
  </si>
  <si>
    <r>
      <t xml:space="preserve">Removing dry or oil bound distemper, water proffing cement paint and the like by scrapping, sand papering and preparing the surface smooth including necessary repairs to scratches etc. complete    </t>
    </r>
    <r>
      <rPr>
        <b/>
        <sz val="12"/>
        <rFont val="Times New Roman"/>
        <family val="1"/>
      </rPr>
      <t xml:space="preserve">(13.91) </t>
    </r>
    <r>
      <rPr>
        <sz val="12"/>
        <rFont val="Times New Roman"/>
        <family val="1"/>
      </rPr>
      <t xml:space="preserve">   </t>
    </r>
  </si>
  <si>
    <r>
      <t xml:space="preserve">Finishing walls with Acrylic Smooth exterior paint of required shade New work (Two or more coat applied @ 1.67 ltr/10 sqm over and including priming coat of exterior primer applied @2.20kg/ 10 sqm) </t>
    </r>
    <r>
      <rPr>
        <b/>
        <sz val="12"/>
        <rFont val="Times New Roman"/>
        <family val="1"/>
      </rPr>
      <t>(13.46.1)</t>
    </r>
  </si>
  <si>
    <t>Finishing walls with Acrylic Smooth exterior paint of required shade:
(a) Old work ( Two or more coats applied @ 1.67 ltr /10sqm.) on existing cement paint surface ) (13.111.1)</t>
  </si>
  <si>
    <r>
      <rPr>
        <b/>
        <sz val="12"/>
        <rFont val="Times New Roman"/>
        <family val="1"/>
      </rPr>
      <t>(b)</t>
    </r>
    <r>
      <rPr>
        <sz val="12"/>
        <rFont val="Times New Roman"/>
        <family val="1"/>
      </rPr>
      <t xml:space="preserve"> Old work (one or more coats) applied @ 0.90 ltr /10sqm </t>
    </r>
    <r>
      <rPr>
        <b/>
        <sz val="12"/>
        <rFont val="Times New Roman"/>
        <family val="1"/>
      </rPr>
      <t>(13.111.2)</t>
    </r>
  </si>
  <si>
    <r>
      <t xml:space="preserve">Providing and applying white cement based putty of average thickness 1mm, of approved brand and manufacturer, over the plastered wall surface to prepare the surface even and smooth complete. </t>
    </r>
    <r>
      <rPr>
        <b/>
        <sz val="12"/>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</si>
  <si>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2"/>
        <rFont val="Times New Roman"/>
        <family val="1"/>
      </rPr>
      <t xml:space="preserve">(13.41.1) </t>
    </r>
    <r>
      <rPr>
        <sz val="12"/>
        <rFont val="Times New Roman"/>
        <family val="1"/>
      </rPr>
      <t xml:space="preserve">                   </t>
    </r>
  </si>
  <si>
    <r>
      <t xml:space="preserve">Painting with synthetic enamel paint of approved brand and manufacture of required colour to give an even shade:  One or more coats on old work. </t>
    </r>
    <r>
      <rPr>
        <b/>
        <sz val="12"/>
        <rFont val="Times New Roman"/>
        <family val="1"/>
      </rPr>
      <t>(13.99.1)</t>
    </r>
    <r>
      <rPr>
        <sz val="12"/>
        <rFont val="Times New Roman"/>
        <family val="1"/>
      </rPr>
      <t xml:space="preserve">                       </t>
    </r>
  </si>
  <si>
    <t>Painting with synthetic enamel paint of approved brand and manufacture to give an even shade :   Two or more coats on new work (13.61.1)</t>
  </si>
  <si>
    <r>
      <t xml:space="preserve"> Distempering with 1st quality acrylic distemper (ready mixed) having VOC content less than 50 gms/litre, of approved manufacturer, of required shade and colour complete, as per manufacturer’s specification. Two or more coats on new work </t>
    </r>
    <r>
      <rPr>
        <b/>
        <sz val="12"/>
        <rFont val="Times New Roman"/>
        <family val="1"/>
      </rPr>
      <t>(13.42.1)</t>
    </r>
  </si>
  <si>
    <r>
      <t xml:space="preserve">Painting with aluminium paint of approved brand and manufacture to
give an even shade: One or more coats on old work </t>
    </r>
    <r>
      <rPr>
        <b/>
        <sz val="12"/>
        <rFont val="Times New Roman"/>
        <family val="1"/>
      </rPr>
      <t xml:space="preserve">(13.100.1) </t>
    </r>
  </si>
  <si>
    <t xml:space="preserve">sqm </t>
  </si>
  <si>
    <t>Sqm</t>
  </si>
  <si>
    <t>Dismantling old plaster or skirting raking out joints and cleaning the surface for plaster including disposal of rubbish to the  dumping ground within 50 metres lead. (15.56)</t>
  </si>
  <si>
    <t xml:space="preserve">12 mm cement plaster of mix : 1:6 (1 cement : 6 coarse sand)   (13.4.2)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</si>
  <si>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 (14.1.2)</t>
  </si>
  <si>
    <t xml:space="preserve">Removing dry or oil bound distemper, water proffing cement paint and the like by scrapping, sand papering and preparing the surface smooth including necessary repairs to scratches etc. complete    (13.91)    </t>
  </si>
  <si>
    <t>Finishing walls with Acrylic Smooth exterior paint of required shade New work (Two or more coat applied @ 1.67 ltr/10 sqm over and including priming coat of exterior primer applied @2.20kg/ 10 sqm) (13.46.1)</t>
  </si>
  <si>
    <t>(b) Old work (one or more coats) applied @ 0.90 ltr /10sqm (13.111.2)</t>
  </si>
  <si>
    <t>Providing and applying white cement based putty of average thickness 1mm, of approved brand and manufacturer, over the plastered wall surface to prepare the surface even and smooth complete. (13.80)</t>
  </si>
  <si>
    <t xml:space="preserve">Distempering with oil bound washable distemper of approved brand and manufacture to give an even shade  New work (two or more coats) over and including water thinnable priming coat with cement primer  (13.41.1)                    </t>
  </si>
  <si>
    <t xml:space="preserve">Painting with synthetic enamel paint of approved brand and manufacture of required colour to give an even shade:  One or more coats on old work. (13.99.1)                       </t>
  </si>
  <si>
    <t xml:space="preserve"> Distempering with 1st quality acrylic distemper (ready mixed) having VOC content less than 50 gms/litre, of approved manufacturer, of required shade and colour complete, as per manufacturer’s specification. Two or more coats on new work (13.42.1)</t>
  </si>
  <si>
    <t xml:space="preserve">Painting with aluminium paint of approved brand and manufacture to
give an even shade: One or more coats on old work (13.100.1) </t>
  </si>
  <si>
    <t>Contract No:   IIT(BHU)/IWD/CT-23/2022-23/594 Dated 21.07.2022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</si>
</sst>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27"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0" xfId="0" applyFont="1" applyFill="1" applyBorder="1" applyAlignment="1">
      <alignment horizontal="justify" vertical="top" wrapText="1"/>
    </xf>
    <xf numFmtId="2" fontId="25" fillId="0" borderId="23" xfId="0" applyNumberFormat="1" applyFont="1" applyFill="1" applyBorder="1" applyAlignment="1">
      <alignment horizontal="right" vertical="center" wrapText="1"/>
    </xf>
    <xf numFmtId="0" fontId="25" fillId="0" borderId="23" xfId="0" applyFont="1" applyFill="1" applyBorder="1" applyAlignment="1">
      <alignment horizontal="center" vertical="center" wrapText="1"/>
    </xf>
    <xf numFmtId="2" fontId="25" fillId="0" borderId="23" xfId="0" applyNumberFormat="1" applyFont="1" applyFill="1" applyBorder="1" applyAlignment="1">
      <alignment horizontal="right" vertical="center"/>
    </xf>
    <xf numFmtId="0" fontId="25" fillId="0" borderId="24" xfId="0" applyFont="1" applyFill="1" applyBorder="1" applyAlignment="1">
      <alignment horizontal="justify" vertical="top" wrapText="1"/>
    </xf>
    <xf numFmtId="2" fontId="25" fillId="0" borderId="22" xfId="0" applyNumberFormat="1" applyFont="1" applyFill="1" applyBorder="1" applyAlignment="1">
      <alignment horizontal="right" vertical="center" wrapText="1"/>
    </xf>
    <xf numFmtId="2" fontId="25" fillId="0" borderId="21" xfId="0" applyNumberFormat="1" applyFont="1" applyFill="1" applyBorder="1" applyAlignment="1">
      <alignment horizontal="right" vertical="center"/>
    </xf>
    <xf numFmtId="0" fontId="25" fillId="0" borderId="21" xfId="0" applyFont="1" applyFill="1" applyBorder="1" applyAlignment="1">
      <alignment horizontal="justify" vertical="top" wrapText="1"/>
    </xf>
    <xf numFmtId="2" fontId="25" fillId="0" borderId="21" xfId="0" applyNumberFormat="1" applyFont="1" applyFill="1" applyBorder="1" applyAlignment="1">
      <alignment horizontal="right" vertical="center" wrapText="1"/>
    </xf>
    <xf numFmtId="0" fontId="25" fillId="0" borderId="22"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5"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90" t="str">
        <f>B2&amp;" BoQ"</f>
        <v>Percentage BoQ</v>
      </c>
      <c r="B1" s="90"/>
      <c r="C1" s="90"/>
      <c r="D1" s="90"/>
      <c r="E1" s="90"/>
      <c r="F1" s="90"/>
      <c r="G1" s="90"/>
      <c r="H1" s="90"/>
      <c r="I1" s="90"/>
      <c r="J1" s="90"/>
      <c r="K1" s="90"/>
      <c r="L1" s="90"/>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91" t="s">
        <v>65</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10"/>
      <c r="IF4" s="10"/>
      <c r="IG4" s="10"/>
      <c r="IH4" s="10"/>
      <c r="II4" s="10"/>
    </row>
    <row r="5" spans="1:243" s="9" customFormat="1" ht="36" customHeight="1">
      <c r="A5" s="91" t="s">
        <v>72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10"/>
      <c r="IF5" s="10"/>
      <c r="IG5" s="10"/>
      <c r="IH5" s="10"/>
      <c r="II5" s="10"/>
    </row>
    <row r="6" spans="1:243" s="9" customFormat="1" ht="27" customHeight="1">
      <c r="A6" s="91" t="s">
        <v>99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10"/>
      <c r="IF6" s="10"/>
      <c r="IG6" s="10"/>
      <c r="IH6" s="10"/>
      <c r="II6" s="10"/>
    </row>
    <row r="7" spans="1:243" s="9" customFormat="1" ht="15" hidden="1">
      <c r="A7" s="92" t="s">
        <v>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10"/>
      <c r="IF7" s="10"/>
      <c r="IG7" s="10"/>
      <c r="IH7" s="10"/>
      <c r="II7" s="10"/>
    </row>
    <row r="8" spans="1:243" s="12" customFormat="1" ht="60">
      <c r="A8" s="11" t="s">
        <v>62</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IE8" s="13"/>
      <c r="IF8" s="13"/>
      <c r="IG8" s="13"/>
      <c r="IH8" s="13"/>
      <c r="II8" s="13"/>
    </row>
    <row r="9" spans="1:243" s="14" customFormat="1" ht="15">
      <c r="A9" s="88"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63</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68</v>
      </c>
      <c r="IC13" s="38" t="s">
        <v>34</v>
      </c>
      <c r="IE13" s="39"/>
      <c r="IF13" s="39" t="s">
        <v>35</v>
      </c>
      <c r="IG13" s="39" t="s">
        <v>36</v>
      </c>
      <c r="IH13" s="39">
        <v>10</v>
      </c>
      <c r="II13" s="39" t="s">
        <v>37</v>
      </c>
    </row>
    <row r="14" spans="1:243" s="38" customFormat="1" ht="72" customHeight="1">
      <c r="A14" s="22">
        <v>1</v>
      </c>
      <c r="B14" s="78" t="s">
        <v>73</v>
      </c>
      <c r="C14" s="24" t="s">
        <v>38</v>
      </c>
      <c r="D14" s="79">
        <v>14</v>
      </c>
      <c r="E14" s="80" t="s">
        <v>86</v>
      </c>
      <c r="F14" s="81">
        <v>39</v>
      </c>
      <c r="G14" s="41"/>
      <c r="H14" s="42"/>
      <c r="I14" s="40" t="s">
        <v>40</v>
      </c>
      <c r="J14" s="43">
        <f aca="true" t="shared" si="0" ref="J14:J24">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546</v>
      </c>
      <c r="BB14" s="48">
        <f aca="true" t="shared" si="2" ref="BB14:BB24">BA14+SUM(N14:AZ14)</f>
        <v>546</v>
      </c>
      <c r="BC14" s="37" t="str">
        <f aca="true" t="shared" si="3" ref="BC14:BC24">SpellNumber(L14,BB14)</f>
        <v>INR  Five Hundred &amp; Forty Six  Only</v>
      </c>
      <c r="IA14" s="38">
        <v>1</v>
      </c>
      <c r="IB14" s="74" t="s">
        <v>88</v>
      </c>
      <c r="IC14" s="38" t="s">
        <v>38</v>
      </c>
      <c r="ID14" s="38">
        <v>14</v>
      </c>
      <c r="IE14" s="39" t="s">
        <v>86</v>
      </c>
      <c r="IF14" s="39" t="s">
        <v>42</v>
      </c>
      <c r="IG14" s="39" t="s">
        <v>36</v>
      </c>
      <c r="IH14" s="39">
        <v>123.223</v>
      </c>
      <c r="II14" s="39" t="s">
        <v>39</v>
      </c>
    </row>
    <row r="15" spans="1:243" s="38" customFormat="1" ht="38.25" customHeight="1">
      <c r="A15" s="22">
        <v>2</v>
      </c>
      <c r="B15" s="82" t="s">
        <v>74</v>
      </c>
      <c r="C15" s="24" t="s">
        <v>43</v>
      </c>
      <c r="D15" s="83">
        <v>14</v>
      </c>
      <c r="E15" s="77" t="s">
        <v>64</v>
      </c>
      <c r="F15" s="84">
        <v>263.55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3689.7</v>
      </c>
      <c r="BB15" s="48">
        <f t="shared" si="2"/>
        <v>3689.7</v>
      </c>
      <c r="BC15" s="37" t="str">
        <f t="shared" si="3"/>
        <v>INR  Three Thousand Six Hundred &amp; Eighty Nine  and Paise Seventy Only</v>
      </c>
      <c r="IA15" s="38">
        <v>2</v>
      </c>
      <c r="IB15" s="74" t="s">
        <v>89</v>
      </c>
      <c r="IC15" s="38" t="s">
        <v>43</v>
      </c>
      <c r="ID15" s="38">
        <v>14</v>
      </c>
      <c r="IE15" s="39" t="s">
        <v>64</v>
      </c>
      <c r="IF15" s="39" t="s">
        <v>44</v>
      </c>
      <c r="IG15" s="39" t="s">
        <v>45</v>
      </c>
      <c r="IH15" s="39">
        <v>213</v>
      </c>
      <c r="II15" s="39" t="s">
        <v>39</v>
      </c>
    </row>
    <row r="16" spans="1:243" s="38" customFormat="1" ht="84" customHeight="1">
      <c r="A16" s="22">
        <v>3</v>
      </c>
      <c r="B16" s="82" t="s">
        <v>75</v>
      </c>
      <c r="C16" s="24" t="s">
        <v>46</v>
      </c>
      <c r="D16" s="83">
        <v>7</v>
      </c>
      <c r="E16" s="77" t="s">
        <v>64</v>
      </c>
      <c r="F16" s="84">
        <v>429.6</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3007.2</v>
      </c>
      <c r="BB16" s="48">
        <f t="shared" si="2"/>
        <v>3007.2</v>
      </c>
      <c r="BC16" s="37" t="str">
        <f t="shared" si="3"/>
        <v>INR  Three Thousand  &amp;Seven  and Paise Twenty Only</v>
      </c>
      <c r="IA16" s="38">
        <v>3</v>
      </c>
      <c r="IB16" s="74" t="s">
        <v>90</v>
      </c>
      <c r="IC16" s="38" t="s">
        <v>46</v>
      </c>
      <c r="ID16" s="38">
        <v>7</v>
      </c>
      <c r="IE16" s="39" t="s">
        <v>64</v>
      </c>
      <c r="IF16" s="39" t="s">
        <v>35</v>
      </c>
      <c r="IG16" s="39" t="s">
        <v>47</v>
      </c>
      <c r="IH16" s="39">
        <v>10</v>
      </c>
      <c r="II16" s="39" t="s">
        <v>39</v>
      </c>
    </row>
    <row r="17" spans="1:243" s="38" customFormat="1" ht="57.75" customHeight="1">
      <c r="A17" s="22">
        <v>4</v>
      </c>
      <c r="B17" s="85" t="s">
        <v>76</v>
      </c>
      <c r="C17" s="24" t="s">
        <v>48</v>
      </c>
      <c r="D17" s="86">
        <v>3895</v>
      </c>
      <c r="E17" s="76" t="s">
        <v>64</v>
      </c>
      <c r="F17" s="86">
        <v>18.25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71083.75</v>
      </c>
      <c r="BB17" s="48">
        <f t="shared" si="2"/>
        <v>71083.75</v>
      </c>
      <c r="BC17" s="37" t="str">
        <f t="shared" si="3"/>
        <v>INR  Seventy One Thousand  &amp;Eighty Three  and Paise Seventy Five Only</v>
      </c>
      <c r="IA17" s="38">
        <v>4</v>
      </c>
      <c r="IB17" s="74" t="s">
        <v>91</v>
      </c>
      <c r="IC17" s="38" t="s">
        <v>48</v>
      </c>
      <c r="ID17" s="38">
        <v>3895</v>
      </c>
      <c r="IE17" s="39" t="s">
        <v>64</v>
      </c>
      <c r="IF17" s="39" t="s">
        <v>49</v>
      </c>
      <c r="IG17" s="39" t="s">
        <v>50</v>
      </c>
      <c r="IH17" s="39">
        <v>10</v>
      </c>
      <c r="II17" s="39" t="s">
        <v>39</v>
      </c>
    </row>
    <row r="18" spans="1:243" s="38" customFormat="1" ht="56.25" customHeight="1">
      <c r="A18" s="22">
        <v>5</v>
      </c>
      <c r="B18" s="82" t="s">
        <v>77</v>
      </c>
      <c r="C18" s="24" t="s">
        <v>51</v>
      </c>
      <c r="D18" s="83">
        <v>2185</v>
      </c>
      <c r="E18" s="77" t="s">
        <v>64</v>
      </c>
      <c r="F18" s="84">
        <v>164.7</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359869.5</v>
      </c>
      <c r="BB18" s="48">
        <f t="shared" si="2"/>
        <v>359869.5</v>
      </c>
      <c r="BC18" s="37" t="str">
        <f t="shared" si="3"/>
        <v>INR  Three Lakh Fifty Nine Thousand Eight Hundred &amp; Sixty Nine  and Paise Fifty Only</v>
      </c>
      <c r="IA18" s="38">
        <v>5</v>
      </c>
      <c r="IB18" s="74" t="s">
        <v>92</v>
      </c>
      <c r="IC18" s="38" t="s">
        <v>51</v>
      </c>
      <c r="ID18" s="38">
        <v>2185</v>
      </c>
      <c r="IE18" s="39" t="s">
        <v>64</v>
      </c>
      <c r="IF18" s="39" t="s">
        <v>42</v>
      </c>
      <c r="IG18" s="39" t="s">
        <v>36</v>
      </c>
      <c r="IH18" s="39">
        <v>123.223</v>
      </c>
      <c r="II18" s="39" t="s">
        <v>39</v>
      </c>
    </row>
    <row r="19" spans="1:243" s="38" customFormat="1" ht="60.75" customHeight="1">
      <c r="A19" s="22">
        <v>6.1</v>
      </c>
      <c r="B19" s="82" t="s">
        <v>78</v>
      </c>
      <c r="C19" s="24" t="s">
        <v>52</v>
      </c>
      <c r="D19" s="75">
        <v>1425</v>
      </c>
      <c r="E19" s="76" t="s">
        <v>64</v>
      </c>
      <c r="F19" s="75">
        <v>99.9</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142357.5</v>
      </c>
      <c r="BB19" s="48">
        <f t="shared" si="2"/>
        <v>142357.5</v>
      </c>
      <c r="BC19" s="37" t="str">
        <f t="shared" si="3"/>
        <v>INR  One Lakh Forty Two Thousand Three Hundred &amp; Fifty Seven  and Paise Fifty Only</v>
      </c>
      <c r="IA19" s="38">
        <v>6.1</v>
      </c>
      <c r="IB19" s="74" t="s">
        <v>78</v>
      </c>
      <c r="IC19" s="38" t="s">
        <v>52</v>
      </c>
      <c r="ID19" s="38">
        <v>1425</v>
      </c>
      <c r="IE19" s="39" t="s">
        <v>64</v>
      </c>
      <c r="IF19" s="39" t="s">
        <v>44</v>
      </c>
      <c r="IG19" s="39" t="s">
        <v>45</v>
      </c>
      <c r="IH19" s="39">
        <v>213</v>
      </c>
      <c r="II19" s="39" t="s">
        <v>39</v>
      </c>
    </row>
    <row r="20" spans="1:243" s="38" customFormat="1" ht="60" customHeight="1">
      <c r="A20" s="22">
        <v>6.2</v>
      </c>
      <c r="B20" s="87" t="s">
        <v>79</v>
      </c>
      <c r="C20" s="24" t="s">
        <v>53</v>
      </c>
      <c r="D20" s="75">
        <v>285</v>
      </c>
      <c r="E20" s="77" t="s">
        <v>64</v>
      </c>
      <c r="F20" s="75">
        <v>67.35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19194.75</v>
      </c>
      <c r="BB20" s="48">
        <f t="shared" si="2"/>
        <v>19194.75</v>
      </c>
      <c r="BC20" s="37" t="str">
        <f t="shared" si="3"/>
        <v>INR  Nineteen Thousand One Hundred &amp; Ninety Four  and Paise Seventy Five Only</v>
      </c>
      <c r="IA20" s="38">
        <v>6.2</v>
      </c>
      <c r="IB20" s="74" t="s">
        <v>93</v>
      </c>
      <c r="IC20" s="38" t="s">
        <v>53</v>
      </c>
      <c r="ID20" s="38">
        <v>285</v>
      </c>
      <c r="IE20" s="39" t="s">
        <v>64</v>
      </c>
      <c r="IF20" s="39" t="s">
        <v>35</v>
      </c>
      <c r="IG20" s="39" t="s">
        <v>47</v>
      </c>
      <c r="IH20" s="39">
        <v>10</v>
      </c>
      <c r="II20" s="39" t="s">
        <v>39</v>
      </c>
    </row>
    <row r="21" spans="1:243" s="38" customFormat="1" ht="57" customHeight="1">
      <c r="A21" s="22">
        <v>7</v>
      </c>
      <c r="B21" s="85" t="s">
        <v>80</v>
      </c>
      <c r="C21" s="24" t="s">
        <v>54</v>
      </c>
      <c r="D21" s="75">
        <v>72</v>
      </c>
      <c r="E21" s="77" t="s">
        <v>86</v>
      </c>
      <c r="F21" s="75">
        <v>115.15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8290.8</v>
      </c>
      <c r="BB21" s="48">
        <f t="shared" si="2"/>
        <v>8290.8</v>
      </c>
      <c r="BC21" s="37" t="str">
        <f t="shared" si="3"/>
        <v>INR  Eight Thousand Two Hundred &amp; Ninety  and Paise Eighty Only</v>
      </c>
      <c r="IA21" s="38">
        <v>7</v>
      </c>
      <c r="IB21" s="38" t="s">
        <v>94</v>
      </c>
      <c r="IC21" s="38" t="s">
        <v>54</v>
      </c>
      <c r="ID21" s="38">
        <v>72</v>
      </c>
      <c r="IE21" s="39" t="s">
        <v>86</v>
      </c>
      <c r="IF21" s="39" t="s">
        <v>49</v>
      </c>
      <c r="IG21" s="39" t="s">
        <v>50</v>
      </c>
      <c r="IH21" s="39">
        <v>10</v>
      </c>
      <c r="II21" s="39" t="s">
        <v>39</v>
      </c>
    </row>
    <row r="22" spans="1:243" s="38" customFormat="1" ht="51" customHeight="1">
      <c r="A22" s="22">
        <v>8</v>
      </c>
      <c r="B22" s="82" t="s">
        <v>81</v>
      </c>
      <c r="C22" s="24" t="s">
        <v>55</v>
      </c>
      <c r="D22" s="75">
        <v>135</v>
      </c>
      <c r="E22" s="77" t="s">
        <v>64</v>
      </c>
      <c r="F22" s="75">
        <v>153.45</v>
      </c>
      <c r="G22" s="41"/>
      <c r="H22" s="41"/>
      <c r="I22" s="40" t="s">
        <v>40</v>
      </c>
      <c r="J22" s="43">
        <f t="shared" si="0"/>
        <v>1</v>
      </c>
      <c r="K22" s="44" t="s">
        <v>41</v>
      </c>
      <c r="L22" s="44" t="s">
        <v>4</v>
      </c>
      <c r="M22" s="71"/>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20715.75</v>
      </c>
      <c r="BB22" s="48">
        <f t="shared" si="2"/>
        <v>20715.75</v>
      </c>
      <c r="BC22" s="37" t="str">
        <f t="shared" si="3"/>
        <v>INR  Twenty Thousand Seven Hundred &amp; Fifteen  and Paise Seventy Five Only</v>
      </c>
      <c r="IA22" s="38">
        <v>8</v>
      </c>
      <c r="IB22" s="74" t="s">
        <v>95</v>
      </c>
      <c r="IC22" s="38" t="s">
        <v>55</v>
      </c>
      <c r="ID22" s="38">
        <v>135</v>
      </c>
      <c r="IE22" s="39" t="s">
        <v>64</v>
      </c>
      <c r="IF22" s="39" t="s">
        <v>42</v>
      </c>
      <c r="IG22" s="39" t="s">
        <v>36</v>
      </c>
      <c r="IH22" s="39">
        <v>123.223</v>
      </c>
      <c r="II22" s="39" t="s">
        <v>39</v>
      </c>
    </row>
    <row r="23" spans="1:243" s="38" customFormat="1" ht="49.5" customHeight="1">
      <c r="A23" s="22">
        <v>9</v>
      </c>
      <c r="B23" s="82" t="s">
        <v>82</v>
      </c>
      <c r="C23" s="24" t="s">
        <v>56</v>
      </c>
      <c r="D23" s="75">
        <v>80</v>
      </c>
      <c r="E23" s="77" t="s">
        <v>64</v>
      </c>
      <c r="F23" s="75">
        <v>79.95</v>
      </c>
      <c r="G23" s="41"/>
      <c r="H23" s="41"/>
      <c r="I23" s="40" t="s">
        <v>40</v>
      </c>
      <c r="J23" s="43">
        <f t="shared" si="0"/>
        <v>1</v>
      </c>
      <c r="K23" s="44" t="s">
        <v>41</v>
      </c>
      <c r="L23" s="44" t="s">
        <v>4</v>
      </c>
      <c r="M23" s="71"/>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6396</v>
      </c>
      <c r="BB23" s="48">
        <f t="shared" si="2"/>
        <v>6396</v>
      </c>
      <c r="BC23" s="37" t="str">
        <f t="shared" si="3"/>
        <v>INR  Six Thousand Three Hundred &amp; Ninety Six  Only</v>
      </c>
      <c r="IA23" s="38">
        <v>9</v>
      </c>
      <c r="IB23" s="74" t="s">
        <v>96</v>
      </c>
      <c r="IC23" s="38" t="s">
        <v>56</v>
      </c>
      <c r="ID23" s="38">
        <v>80</v>
      </c>
      <c r="IE23" s="39" t="s">
        <v>64</v>
      </c>
      <c r="IF23" s="39" t="s">
        <v>44</v>
      </c>
      <c r="IG23" s="39" t="s">
        <v>45</v>
      </c>
      <c r="IH23" s="39">
        <v>213</v>
      </c>
      <c r="II23" s="39" t="s">
        <v>39</v>
      </c>
    </row>
    <row r="24" spans="1:243" s="38" customFormat="1" ht="48" customHeight="1">
      <c r="A24" s="22">
        <v>10</v>
      </c>
      <c r="B24" s="82" t="s">
        <v>83</v>
      </c>
      <c r="C24" s="24" t="s">
        <v>57</v>
      </c>
      <c r="D24" s="75">
        <v>87</v>
      </c>
      <c r="E24" s="77" t="s">
        <v>64</v>
      </c>
      <c r="F24" s="75">
        <v>121.55</v>
      </c>
      <c r="G24" s="41"/>
      <c r="H24" s="41"/>
      <c r="I24" s="40" t="s">
        <v>40</v>
      </c>
      <c r="J24" s="43">
        <f t="shared" si="0"/>
        <v>1</v>
      </c>
      <c r="K24" s="44" t="s">
        <v>41</v>
      </c>
      <c r="L24" s="44" t="s">
        <v>4</v>
      </c>
      <c r="M24" s="71"/>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10574.85</v>
      </c>
      <c r="BB24" s="48">
        <f t="shared" si="2"/>
        <v>10574.85</v>
      </c>
      <c r="BC24" s="37" t="str">
        <f t="shared" si="3"/>
        <v>INR  Ten Thousand Five Hundred &amp; Seventy Four  and Paise Eighty Five Only</v>
      </c>
      <c r="IA24" s="38">
        <v>10</v>
      </c>
      <c r="IB24" s="74" t="s">
        <v>83</v>
      </c>
      <c r="IC24" s="38" t="s">
        <v>57</v>
      </c>
      <c r="ID24" s="38">
        <v>87</v>
      </c>
      <c r="IE24" s="39" t="s">
        <v>64</v>
      </c>
      <c r="IF24" s="39" t="s">
        <v>35</v>
      </c>
      <c r="IG24" s="39" t="s">
        <v>47</v>
      </c>
      <c r="IH24" s="39">
        <v>10</v>
      </c>
      <c r="II24" s="39" t="s">
        <v>39</v>
      </c>
    </row>
    <row r="25" spans="1:243" s="38" customFormat="1" ht="48.75" customHeight="1">
      <c r="A25" s="22">
        <v>11</v>
      </c>
      <c r="B25" s="82" t="s">
        <v>84</v>
      </c>
      <c r="C25" s="24" t="s">
        <v>67</v>
      </c>
      <c r="D25" s="75">
        <v>24</v>
      </c>
      <c r="E25" s="77" t="s">
        <v>87</v>
      </c>
      <c r="F25" s="75">
        <v>87.15</v>
      </c>
      <c r="G25" s="41"/>
      <c r="H25" s="41"/>
      <c r="I25" s="40" t="s">
        <v>40</v>
      </c>
      <c r="J25" s="43">
        <f>IF(I25="Less(-)",-1,1)</f>
        <v>1</v>
      </c>
      <c r="K25" s="44" t="s">
        <v>41</v>
      </c>
      <c r="L25" s="44" t="s">
        <v>4</v>
      </c>
      <c r="M25" s="71"/>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total_amount_ba($B$2,$D$2,D25,F25,J25,K25,M25)</f>
        <v>2091.6</v>
      </c>
      <c r="BB25" s="48">
        <f>BA25+SUM(N25:AZ25)</f>
        <v>2091.6</v>
      </c>
      <c r="BC25" s="37" t="str">
        <f>SpellNumber(L25,BB25)</f>
        <v>INR  Two Thousand  &amp;Ninety One  and Paise Sixty Only</v>
      </c>
      <c r="IA25" s="38">
        <v>11</v>
      </c>
      <c r="IB25" s="74" t="s">
        <v>97</v>
      </c>
      <c r="IC25" s="38" t="s">
        <v>67</v>
      </c>
      <c r="ID25" s="38">
        <v>24</v>
      </c>
      <c r="IE25" s="39" t="s">
        <v>87</v>
      </c>
      <c r="IF25" s="39" t="s">
        <v>42</v>
      </c>
      <c r="IG25" s="39" t="s">
        <v>36</v>
      </c>
      <c r="IH25" s="39">
        <v>123.223</v>
      </c>
      <c r="II25" s="39" t="s">
        <v>39</v>
      </c>
    </row>
    <row r="26" spans="1:243" s="38" customFormat="1" ht="48" customHeight="1">
      <c r="A26" s="22">
        <v>12</v>
      </c>
      <c r="B26" s="85" t="s">
        <v>85</v>
      </c>
      <c r="C26" s="24" t="s">
        <v>58</v>
      </c>
      <c r="D26" s="75">
        <v>29</v>
      </c>
      <c r="E26" s="77" t="s">
        <v>87</v>
      </c>
      <c r="F26" s="75">
        <v>73.25</v>
      </c>
      <c r="G26" s="41"/>
      <c r="H26" s="41"/>
      <c r="I26" s="40" t="s">
        <v>40</v>
      </c>
      <c r="J26" s="43">
        <f>IF(I26="Less(-)",-1,1)</f>
        <v>1</v>
      </c>
      <c r="K26" s="44" t="s">
        <v>41</v>
      </c>
      <c r="L26" s="44" t="s">
        <v>4</v>
      </c>
      <c r="M26" s="71"/>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total_amount_ba($B$2,$D$2,D26,F26,J26,K26,M26)</f>
        <v>2124.25</v>
      </c>
      <c r="BB26" s="48">
        <f>BA26+SUM(N26:AZ26)</f>
        <v>2124.25</v>
      </c>
      <c r="BC26" s="37" t="str">
        <f>SpellNumber(L26,BB26)</f>
        <v>INR  Two Thousand One Hundred &amp; Twenty Four  and Paise Twenty Five Only</v>
      </c>
      <c r="IA26" s="38">
        <v>12</v>
      </c>
      <c r="IB26" s="74" t="s">
        <v>98</v>
      </c>
      <c r="IC26" s="38" t="s">
        <v>58</v>
      </c>
      <c r="ID26" s="38">
        <v>29</v>
      </c>
      <c r="IE26" s="39" t="s">
        <v>87</v>
      </c>
      <c r="IF26" s="39" t="s">
        <v>44</v>
      </c>
      <c r="IG26" s="39" t="s">
        <v>45</v>
      </c>
      <c r="IH26" s="39">
        <v>213</v>
      </c>
      <c r="II26" s="39" t="s">
        <v>39</v>
      </c>
    </row>
    <row r="27" spans="1:243" s="38" customFormat="1" ht="48" customHeight="1">
      <c r="A27" s="50" t="s">
        <v>69</v>
      </c>
      <c r="B27" s="51"/>
      <c r="C27" s="52"/>
      <c r="D27" s="53"/>
      <c r="E27" s="53"/>
      <c r="F27" s="53"/>
      <c r="G27" s="53"/>
      <c r="H27" s="54"/>
      <c r="I27" s="54"/>
      <c r="J27" s="54"/>
      <c r="K27" s="54"/>
      <c r="L27" s="55"/>
      <c r="BA27" s="56">
        <f>SUM(BA13:BA26)</f>
        <v>649941.65</v>
      </c>
      <c r="BB27" s="57">
        <f>SUM(BB13:BB26)</f>
        <v>649941.65</v>
      </c>
      <c r="BC27" s="37" t="str">
        <f>SpellNumber($E$2,BB27)</f>
        <v>INR  Six Lakh Forty Nine Thousand Nine Hundred &amp; Forty One  and Paise Sixty Five Only</v>
      </c>
      <c r="IE27" s="39">
        <v>4</v>
      </c>
      <c r="IF27" s="39" t="s">
        <v>44</v>
      </c>
      <c r="IG27" s="39" t="s">
        <v>59</v>
      </c>
      <c r="IH27" s="39">
        <v>10</v>
      </c>
      <c r="II27" s="39" t="s">
        <v>39</v>
      </c>
    </row>
    <row r="28" spans="1:243" s="66" customFormat="1" ht="18">
      <c r="A28" s="51" t="s">
        <v>70</v>
      </c>
      <c r="B28" s="58"/>
      <c r="C28" s="59"/>
      <c r="D28" s="60"/>
      <c r="E28" s="72" t="s">
        <v>61</v>
      </c>
      <c r="F28" s="73"/>
      <c r="G28" s="61"/>
      <c r="H28" s="62"/>
      <c r="I28" s="62"/>
      <c r="J28" s="62"/>
      <c r="K28" s="63"/>
      <c r="L28" s="64"/>
      <c r="M28" s="65"/>
      <c r="O28" s="38"/>
      <c r="P28" s="38"/>
      <c r="Q28" s="38"/>
      <c r="R28" s="38"/>
      <c r="S28" s="38"/>
      <c r="BA28" s="67">
        <f>IF(ISBLANK(F28),0,IF(E28="Excess (+)",ROUND(BA27+(BA27*F28),2),IF(E28="Less (-)",ROUND(BA27+(BA27*F28*(-1)),2),IF(E28="At Par",BA27,0))))</f>
        <v>0</v>
      </c>
      <c r="BB28" s="68">
        <f>ROUND(BA28,0)</f>
        <v>0</v>
      </c>
      <c r="BC28" s="37" t="str">
        <f>SpellNumber($E$2,BB28)</f>
        <v>INR Zero Only</v>
      </c>
      <c r="IE28" s="69"/>
      <c r="IF28" s="69"/>
      <c r="IG28" s="69"/>
      <c r="IH28" s="69"/>
      <c r="II28" s="69"/>
    </row>
    <row r="29" spans="1:243" s="66" customFormat="1" ht="18">
      <c r="A29" s="50" t="s">
        <v>71</v>
      </c>
      <c r="B29" s="50"/>
      <c r="C29" s="89" t="str">
        <f>SpellNumber($E$2,BB28)</f>
        <v>INR Zero Only</v>
      </c>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IE29" s="69"/>
      <c r="IF29" s="69"/>
      <c r="IG29" s="69"/>
      <c r="IH29" s="69"/>
      <c r="II29" s="69"/>
    </row>
    <row r="31" ht="15"/>
    <row r="33" ht="15"/>
    <row r="34" ht="15"/>
    <row r="35" ht="15"/>
    <row r="36" ht="15"/>
  </sheetData>
  <sheetProtection password="EEC8" sheet="1"/>
  <mergeCells count="8">
    <mergeCell ref="A9:BC9"/>
    <mergeCell ref="C29:BC29"/>
    <mergeCell ref="A1:L1"/>
    <mergeCell ref="A4:BC4"/>
    <mergeCell ref="A5:BC5"/>
    <mergeCell ref="A6:BC6"/>
    <mergeCell ref="A7:BC7"/>
    <mergeCell ref="B8:BC8"/>
  </mergeCells>
  <dataValidations count="20">
    <dataValidation type="list" allowBlank="1" showErrorMessage="1" sqref="E2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VAT charges in Rupees for this item. " errorTitle="Invaid Entry" error="Only Numeric Values are allowed. " sqref="M14:M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K13:K26">
      <formula1>"Partial Conversion,Full Conversion"</formula1>
      <formula2>0</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list" allowBlank="1" showInputMessage="1" showErrorMessage="1" sqref="L13 L14 L15 L16 L17 L18 L19 L20 L21 L22 L23 L24 L26 L25">
      <formula1>"INR"</formula1>
    </dataValidation>
    <dataValidation type="decimal" allowBlank="1" showErrorMessage="1" errorTitle="Invalid Entry" error="Only Numeric Values are allowed. " sqref="A13:A2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4" t="s">
        <v>60</v>
      </c>
      <c r="F6" s="94"/>
      <c r="G6" s="94"/>
      <c r="H6" s="94"/>
      <c r="I6" s="94"/>
      <c r="J6" s="94"/>
      <c r="K6" s="94"/>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2022-07-21T10:29:18Z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