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4000" windowHeight="9525" tabRatio="965" firstSheet="1" activeTab="1"/>
  </bookViews>
  <sheets>
    <sheet name="BoQ1" sheetId="1" state="veryHidden" r:id="rId1"/>
    <sheet name="Macros" sheetId="2" r:id="rId2"/>
  </sheets>
  <externalReferences>
    <externalReference r:id="rId5"/>
    <externalReference r:id="rId6"/>
    <externalReference r:id="rId7"/>
    <externalReference r:id="rId8"/>
  </externalReferences>
  <definedNames>
    <definedName name="_xlfn_BAHTTEXT">NA()</definedName>
    <definedName name="_xlfn_COUNTIFS">NA()</definedName>
    <definedName name="BAA1">#REF!</definedName>
    <definedName name="boq_type">#REF!</definedName>
    <definedName name="boq_version" localSheetId="0">'[3]Config'!$C$2:$C$3</definedName>
    <definedName name="boq_version">'[1]Config'!$C$2:$C$3</definedName>
    <definedName name="conversion_type" localSheetId="0">'[3]Config'!$E$2:$E$3</definedName>
    <definedName name="conversion_type">'[1]Config'!$E$2:$E$3</definedName>
    <definedName name="cstvat">#REF!</definedName>
    <definedName name="currency_name" localSheetId="0">'[3]Config'!$F$2:$F$8</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 localSheetId="0">'[2]PRICE BID'!#REF!</definedName>
    <definedName name="option9">'[2]PRICE BID'!#REF!</definedName>
    <definedName name="other_boq" localSheetId="0">'[3]Config'!$G$2:$G$5</definedName>
    <definedName name="other_boq">'[1]Config'!$G$2:$G$5</definedName>
    <definedName name="_xlnm.Print_Area" localSheetId="0">'BoQ1'!$A$1:$BC$21</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<sst xmlns="http://schemas.openxmlformats.org/spreadsheetml/2006/main" count="164" uniqueCount="78">
  <si>
    <t>BoQ_Ver3.1</t>
  </si>
  <si>
    <t>Percentage</t>
  </si>
  <si>
    <t>Normal</t>
  </si>
  <si>
    <t>INR Only</t>
  </si>
  <si>
    <t>INR</t>
  </si>
  <si>
    <t>Select, At Par, Excess (+), Less (-)</t>
  </si>
  <si>
    <t>IOCL</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</si>
  <si>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</si>
  <si>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</si>
  <si>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</si>
  <si>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</si>
  <si>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</si>
  <si>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</si>
  <si>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</si>
  <si>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</si>
  <si>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</si>
  <si>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</si>
  <si>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</si>
  <si>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</si>
  <si>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</si>
  <si>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</si>
  <si>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</si>
  <si>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</si>
  <si>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</si>
  <si>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</si>
  <si>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</si>
  <si>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</si>
  <si>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</si>
  <si>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</si>
  <si>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</si>
  <si>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</si>
  <si>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</si>
  <si>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</si>
  <si>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</si>
  <si>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BI01010001010000000000000515BI0100001112</t>
  </si>
  <si>
    <t>Construction of chamber for 100mm sluices valve</t>
  </si>
  <si>
    <t>item1</t>
  </si>
  <si>
    <t>1 Nos</t>
  </si>
  <si>
    <t>BI01010001010000000000000515BI0100001113</t>
  </si>
  <si>
    <t>Nos</t>
  </si>
  <si>
    <t>Excess(+)</t>
  </si>
  <si>
    <t>Full Conversion</t>
  </si>
  <si>
    <t>Supplying, Conveying and fixing spls. Including eart</t>
  </si>
  <si>
    <t>BI01010001010000000000000515BI0100001114</t>
  </si>
  <si>
    <t>Construction of chamber for 100mm sluice plates</t>
  </si>
  <si>
    <t>item2</t>
  </si>
  <si>
    <t>BI01010001010000000000000515BI0100001115</t>
  </si>
  <si>
    <t>item3</t>
  </si>
  <si>
    <t>BI01010001010000000000000515BI0100001116</t>
  </si>
  <si>
    <t>Supplying, Conveying and fixing spls. Including ea</t>
  </si>
  <si>
    <t>item4</t>
  </si>
  <si>
    <t>BI01010001010000000000000515BI0100001117</t>
  </si>
  <si>
    <t>item5</t>
  </si>
  <si>
    <t>Please Enable Macros to View BoQ information</t>
  </si>
  <si>
    <t>Select</t>
  </si>
  <si>
    <t>Name of the Bidder/ Bidding Firm / Company :</t>
  </si>
  <si>
    <r>
      <t xml:space="preserve">Estimated Rate
 in
</t>
    </r>
    <r>
      <rPr>
        <b/>
        <sz val="11"/>
        <color indexed="10"/>
        <rFont val="Arial"/>
        <family val="2"/>
      </rPr>
      <t>Rs.      P</t>
    </r>
  </si>
  <si>
    <t>sqm</t>
  </si>
  <si>
    <t>Tender Inviting Authority: Superinteding Engineer, Institute Works Department, IIT(BHU), Varanasi</t>
  </si>
  <si>
    <r>
      <t xml:space="preserve">TOTAL AMOUNT  With Taxes
           in
     </t>
    </r>
    <r>
      <rPr>
        <b/>
        <sz val="11"/>
        <color indexed="10"/>
        <rFont val="Arial"/>
        <family val="2"/>
      </rPr>
      <t xml:space="preserve"> Rs.      P</t>
    </r>
  </si>
  <si>
    <t>xx</t>
  </si>
  <si>
    <t>Cum</t>
  </si>
  <si>
    <t>Total in Figures</t>
  </si>
  <si>
    <t>Quoted Rate in Figures</t>
  </si>
  <si>
    <t>Quoted Rate in Words</t>
  </si>
  <si>
    <t>Trenching in ordinary soil up to a depth of 60 cm including removal andstacking of serviceable materials and then disposing of surplus soil, byspreading and neatly levelling within a lead of 50 m and making up thetrenched area to proper levels by filling with earth or earth mixed withsludge or / and manure before and after flooding trench with water (excludingcost of imported earth, sludge or manure). (2.1)</t>
  </si>
  <si>
    <t xml:space="preserve">Supplying and stacking of good earth at site including royalty and carriage upto 5 km lead complete (earth measured in stacks will be reduced by 20% for payment).  (2.2)    </t>
  </si>
  <si>
    <t xml:space="preserve">Supplying and stacking sludge at site including royalty and carriage upto 5km lead complete (sludge measured in stacks will be reduced by 8% for payment).  (2.3)    </t>
  </si>
  <si>
    <t>Supplying and stacking at site dump manure from approved source, including carriage upto 5 km lead complete (manure measured in stacks will be reduced by 8% for payment) :   Screened through sieve of I.S. designation 16 mm (2.4.2)</t>
  </si>
  <si>
    <t>Uprooting weeds from the trenched area after 10 to 15 days of its flooding with water including disposal of uprooted vegetation.(2.6)</t>
  </si>
  <si>
    <t xml:space="preserve">  Repairs to plaster of thickness 12 mm to 20 mm in patches of area 2.5 sq.meters and under, including cutting the patch in proper shape, raking out joints and preparing and plastering the surface of the walls complete, including disposal of rubbish to the dumping ground, all complete as per direction of Engineer-in-Charge.
With cement mortar 1:4 (1 cement : 4 fine sand) (14.1.1)
</t>
  </si>
  <si>
    <r>
      <t xml:space="preserve">  Removing dry or oil bound distemper, water proofing cement paint and the like by scrapping, sand papering and preparing the surface smooth including necessary repairs to scratches etc. complete.  </t>
    </r>
    <r>
      <rPr>
        <b/>
        <sz val="12"/>
        <rFont val="Times New Roman"/>
        <family val="1"/>
      </rPr>
      <t>(13.91)</t>
    </r>
  </si>
  <si>
    <t xml:space="preserve"> Finishing walls with Acrylic Smooth exterior paint of required shade :
 (a)  New work (Two or more coat applied @ 1.67 ltr/10 sqm over and including priming coat of exterior primer applied @ 2.20 kg/10 sqm)  (13.46.1)
</t>
  </si>
  <si>
    <r>
      <rPr>
        <b/>
        <sz val="12"/>
        <rFont val="Times New Roman"/>
        <family val="1"/>
      </rPr>
      <t xml:space="preserve">(b) </t>
    </r>
    <r>
      <rPr>
        <sz val="12"/>
        <rFont val="Times New Roman"/>
        <family val="1"/>
      </rPr>
      <t xml:space="preserve">Old work (Two or more coat applied @ 1.67 ltr/ 10 sqm) on existing cement paint surface  </t>
    </r>
    <r>
      <rPr>
        <b/>
        <sz val="12"/>
        <rFont val="Times New Roman"/>
        <family val="1"/>
      </rPr>
      <t>(13.111.1)</t>
    </r>
  </si>
  <si>
    <r>
      <rPr>
        <b/>
        <sz val="12"/>
        <rFont val="Times New Roman"/>
        <family val="1"/>
      </rPr>
      <t>(c)</t>
    </r>
    <r>
      <rPr>
        <sz val="12"/>
        <rFont val="Times New Roman"/>
        <family val="1"/>
      </rPr>
      <t xml:space="preserve"> Old work (One or more coat applied @ 0.90 ltr/10 sqm).  </t>
    </r>
    <r>
      <rPr>
        <b/>
        <sz val="12"/>
        <rFont val="Times New Roman"/>
        <family val="1"/>
      </rPr>
      <t>(13.111.2)</t>
    </r>
  </si>
  <si>
    <t>Sqm</t>
  </si>
  <si>
    <t>Name of Work: Repair, scraping and exterior painting work of Gymkhana, IIT (BHU), Varanasi.</t>
  </si>
  <si>
    <t>Contract No:   IIT(BHU)/IWD/CT-16/2022-23/349 Dated 20.06.2022</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</si>
</sst>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 #,##0;&quot;₹&quot;\ \-#,##0"/>
    <numFmt numFmtId="173" formatCode="&quot;₹&quot;\ #,##0;[Red]&quot;₹&quot;\ \-#,##0"/>
    <numFmt numFmtId="174" formatCode="&quot;₹&quot;\ #,##0.00;&quot;₹&quot;\ \-#,##0.00"/>
    <numFmt numFmtId="175" formatCode="&quot;₹&quot;\ #,##0.00;[Red]&quot;₹&quot;\ \-#,##0.00"/>
    <numFmt numFmtId="176" formatCode="_ &quot;₹&quot;\ * #,##0_ ;_ &quot;₹&quot;\ * \-#,##0_ ;_ &quot;₹&quot;\ * &quot;-&quot;_ ;_ @_ "/>
    <numFmt numFmtId="177" formatCode="_ * #,##0_ ;_ * \-#,##0_ ;_ * &quot;-&quot;_ ;_ @_ "/>
    <numFmt numFmtId="178" formatCode="_ &quot;₹&quot;\ * #,##0.00_ ;_ &quot;₹&quot;\ * \-#,##0.00_ ;_ &quot;₹&quot;\ * &quot;-&quot;??_ ;_ @_ "/>
    <numFmt numFmtId="179" formatCode="_ * #,##0.00_ ;_ * \-#,##0.00_ ;_ * &quot;-&quot;??_ ;_ @_ "/>
    <numFmt numFmtId="180" formatCode="0.0000"/>
    <numFmt numFmtId="181" formatCode="0.000"/>
    <numFmt numFmtId="182" formatCode="0.0"/>
  </numFmts>
  <fonts count="62">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sz val="10"/>
      <color indexed="8"/>
      <name val="Courier New"/>
      <family val="3"/>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57"/>
      <name val="Arial"/>
      <family val="2"/>
    </font>
    <font>
      <b/>
      <sz val="9"/>
      <color indexed="8"/>
      <name val="Tahoma"/>
      <family val="2"/>
    </font>
    <font>
      <sz val="9"/>
      <color indexed="8"/>
      <name val="Tahoma"/>
      <family val="2"/>
    </font>
    <font>
      <b/>
      <sz val="16"/>
      <color indexed="8"/>
      <name val="Calibri"/>
      <family val="2"/>
    </font>
    <font>
      <sz val="12"/>
      <name val="Times New Roman"/>
      <family val="1"/>
    </font>
    <font>
      <b/>
      <sz val="12"/>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Times New Roman"/>
      <family val="1"/>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theme="0"/>
        <bgColor indexed="64"/>
      </patternFill>
    </fill>
    <fill>
      <patternFill patternType="solid">
        <fgColor indexed="27"/>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color indexed="63"/>
      </top>
      <bottom>
        <color indexed="63"/>
      </bottom>
    </border>
    <border>
      <left style="thin">
        <color indexed="8"/>
      </left>
      <right style="medium">
        <color indexed="8"/>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style="thin">
        <color indexed="8"/>
      </right>
      <top style="thin">
        <color indexed="8"/>
      </top>
      <bottom>
        <color indexed="63"/>
      </bottom>
    </border>
    <border>
      <left style="thin"/>
      <right style="thin"/>
      <top/>
      <bottom/>
    </border>
    <border>
      <left style="thin"/>
      <right style="thin"/>
      <top style="thin"/>
      <bottom style="thin"/>
    </border>
    <border>
      <left style="thin"/>
      <right style="thin"/>
      <top style="dotted"/>
      <bottom style="dotted"/>
    </border>
    <border>
      <left style="thin"/>
      <right style="thin"/>
      <top/>
      <bottom style="dotted"/>
    </border>
    <border>
      <left/>
      <right style="thin"/>
      <top/>
      <bottom style="thin"/>
    </border>
    <border>
      <left style="thin"/>
      <right style="thin"/>
      <top/>
      <bottom style="thin"/>
    </border>
    <border>
      <left>
        <color indexed="63"/>
      </left>
      <right>
        <color indexed="63"/>
      </right>
      <top>
        <color indexed="63"/>
      </top>
      <bottom style="thin">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6"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97">
    <xf numFmtId="0" fontId="0" fillId="0" borderId="0" xfId="0" applyAlignment="1">
      <alignment/>
    </xf>
    <xf numFmtId="0" fontId="0" fillId="0" borderId="0" xfId="56" applyNumberFormat="1" applyFill="1">
      <alignment/>
      <protection/>
    </xf>
    <xf numFmtId="0" fontId="1" fillId="0" borderId="0" xfId="59" applyNumberFormat="1" applyFill="1">
      <alignment/>
      <protection/>
    </xf>
    <xf numFmtId="0" fontId="2" fillId="0" borderId="0" xfId="56" applyNumberFormat="1" applyFont="1" applyFill="1">
      <alignment/>
      <protection/>
    </xf>
    <xf numFmtId="0" fontId="4" fillId="0" borderId="0" xfId="56" applyNumberFormat="1" applyFont="1" applyFill="1" applyBorder="1" applyAlignment="1">
      <alignment vertical="center"/>
      <protection/>
    </xf>
    <xf numFmtId="0" fontId="5" fillId="0" borderId="0" xfId="56" applyNumberFormat="1" applyFont="1" applyFill="1" applyBorder="1" applyAlignment="1" applyProtection="1">
      <alignment vertical="center"/>
      <protection locked="0"/>
    </xf>
    <xf numFmtId="0" fontId="5" fillId="0" borderId="0" xfId="56"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6" applyNumberFormat="1" applyFont="1" applyFill="1" applyBorder="1" applyAlignment="1">
      <alignment vertical="center"/>
      <protection/>
    </xf>
    <xf numFmtId="0" fontId="9" fillId="0" borderId="0" xfId="56" applyNumberFormat="1" applyFont="1" applyFill="1" applyBorder="1" applyAlignment="1">
      <alignment horizontal="left"/>
      <protection/>
    </xf>
    <xf numFmtId="0" fontId="10" fillId="0" borderId="0" xfId="56"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6" applyNumberFormat="1" applyFont="1" applyFill="1" applyAlignment="1" applyProtection="1">
      <alignment vertical="center"/>
      <protection locked="0"/>
    </xf>
    <xf numFmtId="0" fontId="5" fillId="0" borderId="0" xfId="56" applyNumberFormat="1" applyFont="1" applyFill="1" applyAlignment="1" applyProtection="1">
      <alignment vertical="center"/>
      <protection locked="0"/>
    </xf>
    <xf numFmtId="0" fontId="4" fillId="0" borderId="0" xfId="56" applyNumberFormat="1" applyFont="1" applyFill="1" applyAlignment="1">
      <alignment vertical="center"/>
      <protection/>
    </xf>
    <xf numFmtId="0" fontId="5" fillId="0" borderId="0" xfId="56" applyNumberFormat="1" applyFont="1" applyFill="1" applyAlignment="1">
      <alignment vertical="center"/>
      <protection/>
    </xf>
    <xf numFmtId="0" fontId="7" fillId="0" borderId="11" xfId="56" applyNumberFormat="1" applyFont="1" applyFill="1" applyBorder="1" applyAlignment="1">
      <alignment horizontal="center" vertical="top" wrapText="1"/>
      <protection/>
    </xf>
    <xf numFmtId="0" fontId="4" fillId="0" borderId="0" xfId="56" applyNumberFormat="1" applyFont="1" applyFill="1">
      <alignment/>
      <protection/>
    </xf>
    <xf numFmtId="0" fontId="5" fillId="0" borderId="0" xfId="56" applyNumberFormat="1" applyFont="1" applyFill="1">
      <alignment/>
      <protection/>
    </xf>
    <xf numFmtId="0" fontId="7" fillId="0" borderId="12" xfId="59" applyNumberFormat="1" applyFont="1" applyFill="1" applyBorder="1" applyAlignment="1">
      <alignment horizontal="center" vertical="top" wrapText="1"/>
      <protection/>
    </xf>
    <xf numFmtId="0" fontId="13" fillId="0" borderId="11" xfId="59" applyNumberFormat="1" applyFont="1" applyFill="1" applyBorder="1" applyAlignment="1">
      <alignment vertical="top" wrapText="1"/>
      <protection/>
    </xf>
    <xf numFmtId="0" fontId="7" fillId="0" borderId="13" xfId="56" applyNumberFormat="1" applyFont="1" applyFill="1" applyBorder="1" applyAlignment="1">
      <alignment horizontal="center" vertical="top" wrapText="1"/>
      <protection/>
    </xf>
    <xf numFmtId="0" fontId="4" fillId="0" borderId="13" xfId="59" applyNumberFormat="1" applyFont="1" applyFill="1" applyBorder="1" applyAlignment="1">
      <alignment horizontal="center" vertical="top"/>
      <protection/>
    </xf>
    <xf numFmtId="0" fontId="7" fillId="0" borderId="13" xfId="59" applyNumberFormat="1" applyFont="1" applyFill="1" applyBorder="1" applyAlignment="1">
      <alignment vertical="top" wrapText="1"/>
      <protection/>
    </xf>
    <xf numFmtId="0" fontId="14" fillId="0" borderId="13" xfId="59" applyNumberFormat="1" applyFont="1" applyFill="1" applyBorder="1" applyAlignment="1">
      <alignment horizontal="left" wrapText="1" readingOrder="1"/>
      <protection/>
    </xf>
    <xf numFmtId="180" fontId="4" fillId="0" borderId="13" xfId="59" applyNumberFormat="1" applyFont="1" applyFill="1" applyBorder="1" applyAlignment="1">
      <alignment vertical="top"/>
      <protection/>
    </xf>
    <xf numFmtId="0" fontId="4" fillId="0" borderId="13" xfId="56" applyNumberFormat="1" applyFont="1" applyFill="1" applyBorder="1" applyAlignment="1">
      <alignment horizontal="left" vertical="top"/>
      <protection/>
    </xf>
    <xf numFmtId="0" fontId="4" fillId="0" borderId="13" xfId="59" applyNumberFormat="1" applyFont="1" applyFill="1" applyBorder="1" applyAlignment="1">
      <alignment vertical="top"/>
      <protection/>
    </xf>
    <xf numFmtId="0" fontId="7" fillId="0" borderId="13" xfId="56" applyNumberFormat="1" applyFont="1" applyFill="1" applyBorder="1" applyAlignment="1" applyProtection="1">
      <alignment horizontal="right" vertical="top"/>
      <protection/>
    </xf>
    <xf numFmtId="0" fontId="4" fillId="0" borderId="13" xfId="56" applyNumberFormat="1" applyFont="1" applyFill="1" applyBorder="1" applyAlignment="1">
      <alignment vertical="top"/>
      <protection/>
    </xf>
    <xf numFmtId="0" fontId="7" fillId="0" borderId="13" xfId="56" applyNumberFormat="1" applyFont="1" applyFill="1" applyBorder="1" applyAlignment="1" applyProtection="1">
      <alignment horizontal="left" vertical="top"/>
      <protection locked="0"/>
    </xf>
    <xf numFmtId="0" fontId="4" fillId="0" borderId="13" xfId="56" applyNumberFormat="1" applyFont="1" applyFill="1" applyBorder="1" applyAlignment="1" applyProtection="1">
      <alignment vertical="top"/>
      <protection/>
    </xf>
    <xf numFmtId="0" fontId="7" fillId="0" borderId="14" xfId="56" applyNumberFormat="1" applyFont="1" applyFill="1" applyBorder="1" applyAlignment="1" applyProtection="1">
      <alignment horizontal="right" vertical="top"/>
      <protection locked="0"/>
    </xf>
    <xf numFmtId="0" fontId="7" fillId="0" borderId="15" xfId="56" applyNumberFormat="1" applyFont="1" applyFill="1" applyBorder="1" applyAlignment="1" applyProtection="1">
      <alignment horizontal="center" vertical="top" wrapText="1"/>
      <protection locked="0"/>
    </xf>
    <xf numFmtId="0" fontId="7" fillId="0" borderId="13" xfId="56" applyNumberFormat="1" applyFont="1" applyFill="1" applyBorder="1" applyAlignment="1" applyProtection="1">
      <alignment horizontal="center" vertical="top" wrapText="1"/>
      <protection locked="0"/>
    </xf>
    <xf numFmtId="0" fontId="7" fillId="0" borderId="16" xfId="59" applyNumberFormat="1" applyFont="1" applyFill="1" applyBorder="1" applyAlignment="1">
      <alignment horizontal="right" vertical="top"/>
      <protection/>
    </xf>
    <xf numFmtId="180" fontId="7" fillId="0" borderId="16" xfId="59" applyNumberFormat="1" applyFont="1" applyFill="1" applyBorder="1" applyAlignment="1">
      <alignment horizontal="right" vertical="top"/>
      <protection/>
    </xf>
    <xf numFmtId="0" fontId="4" fillId="0" borderId="13" xfId="59" applyNumberFormat="1" applyFont="1" applyFill="1" applyBorder="1" applyAlignment="1">
      <alignment vertical="top" wrapText="1"/>
      <protection/>
    </xf>
    <xf numFmtId="0" fontId="4" fillId="0" borderId="0" xfId="56" applyNumberFormat="1" applyFont="1" applyFill="1" applyAlignment="1">
      <alignment vertical="top"/>
      <protection/>
    </xf>
    <xf numFmtId="0" fontId="5" fillId="0" borderId="0" xfId="56" applyNumberFormat="1" applyFont="1" applyFill="1" applyAlignment="1">
      <alignment vertical="top"/>
      <protection/>
    </xf>
    <xf numFmtId="2" fontId="4" fillId="0" borderId="13" xfId="59" applyNumberFormat="1" applyFont="1" applyFill="1" applyBorder="1" applyAlignment="1">
      <alignment vertical="top"/>
      <protection/>
    </xf>
    <xf numFmtId="2" fontId="7" fillId="0" borderId="13" xfId="56" applyNumberFormat="1" applyFont="1" applyFill="1" applyBorder="1" applyAlignment="1" applyProtection="1">
      <alignment horizontal="right" vertical="top"/>
      <protection locked="0"/>
    </xf>
    <xf numFmtId="2" fontId="7" fillId="0" borderId="13" xfId="56" applyNumberFormat="1" applyFont="1" applyFill="1" applyBorder="1" applyAlignment="1" applyProtection="1">
      <alignment horizontal="right" vertical="top"/>
      <protection/>
    </xf>
    <xf numFmtId="2" fontId="4" fillId="0" borderId="13" xfId="56" applyNumberFormat="1" applyFont="1" applyFill="1" applyBorder="1" applyAlignment="1">
      <alignment vertical="top"/>
      <protection/>
    </xf>
    <xf numFmtId="2" fontId="7" fillId="0" borderId="13" xfId="56" applyNumberFormat="1" applyFont="1" applyFill="1" applyBorder="1" applyAlignment="1" applyProtection="1">
      <alignment horizontal="left" vertical="top"/>
      <protection locked="0"/>
    </xf>
    <xf numFmtId="2" fontId="7" fillId="0" borderId="11" xfId="56" applyNumberFormat="1" applyFont="1" applyFill="1" applyBorder="1" applyAlignment="1" applyProtection="1">
      <alignment horizontal="center" vertical="top" wrapText="1"/>
      <protection locked="0"/>
    </xf>
    <xf numFmtId="2" fontId="7" fillId="0" borderId="13" xfId="56" applyNumberFormat="1" applyFont="1" applyFill="1" applyBorder="1" applyAlignment="1" applyProtection="1">
      <alignment horizontal="center" vertical="top" wrapText="1"/>
      <protection locked="0"/>
    </xf>
    <xf numFmtId="2" fontId="7" fillId="0" borderId="16" xfId="59" applyNumberFormat="1" applyFont="1" applyFill="1" applyBorder="1" applyAlignment="1">
      <alignment horizontal="right" vertical="top"/>
      <protection/>
    </xf>
    <xf numFmtId="2" fontId="7" fillId="0" borderId="16" xfId="58" applyNumberFormat="1" applyFont="1" applyFill="1" applyBorder="1" applyAlignment="1">
      <alignment horizontal="righ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4" fillId="0" borderId="17" xfId="59" applyNumberFormat="1" applyFont="1" applyFill="1" applyBorder="1" applyAlignment="1">
      <alignment vertical="top"/>
      <protection/>
    </xf>
    <xf numFmtId="0" fontId="15"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5" fillId="0" borderId="13" xfId="59" applyNumberFormat="1" applyFont="1" applyFill="1" applyBorder="1" applyAlignment="1">
      <alignment vertical="top"/>
      <protection/>
    </xf>
    <xf numFmtId="2" fontId="15" fillId="0" borderId="19" xfId="59" applyNumberFormat="1" applyFont="1" applyFill="1" applyBorder="1" applyAlignment="1">
      <alignment vertical="top"/>
      <protection/>
    </xf>
    <xf numFmtId="0" fontId="7" fillId="0" borderId="18" xfId="59" applyNumberFormat="1" applyFont="1" applyFill="1" applyBorder="1" applyAlignment="1">
      <alignment horizontal="left" vertical="top"/>
      <protection/>
    </xf>
    <xf numFmtId="0" fontId="16" fillId="0" borderId="12" xfId="56" applyNumberFormat="1" applyFont="1" applyFill="1" applyBorder="1" applyAlignment="1" applyProtection="1">
      <alignment vertical="top"/>
      <protection/>
    </xf>
    <xf numFmtId="0" fontId="17" fillId="0" borderId="11" xfId="59" applyNumberFormat="1" applyFont="1" applyFill="1" applyBorder="1" applyAlignment="1" applyProtection="1">
      <alignment vertical="center" wrapText="1"/>
      <protection locked="0"/>
    </xf>
    <xf numFmtId="0" fontId="16" fillId="0" borderId="11" xfId="59" applyNumberFormat="1" applyFont="1" applyFill="1" applyBorder="1" applyAlignment="1">
      <alignment vertical="top"/>
      <protection/>
    </xf>
    <xf numFmtId="0" fontId="4" fillId="0" borderId="11" xfId="56"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6" applyNumberFormat="1" applyFont="1" applyFill="1" applyBorder="1" applyAlignment="1" applyProtection="1">
      <alignment vertical="center" wrapText="1"/>
      <protection locked="0"/>
    </xf>
    <xf numFmtId="0" fontId="17" fillId="0" borderId="11" xfId="59" applyNumberFormat="1" applyFont="1" applyFill="1" applyBorder="1" applyAlignment="1" applyProtection="1">
      <alignment vertical="center" wrapText="1"/>
      <protection/>
    </xf>
    <xf numFmtId="0" fontId="4" fillId="0" borderId="0" xfId="56" applyNumberFormat="1" applyFont="1" applyFill="1" applyAlignment="1" applyProtection="1">
      <alignment vertical="top"/>
      <protection/>
    </xf>
    <xf numFmtId="2" fontId="20" fillId="0" borderId="13" xfId="59" applyNumberFormat="1" applyFont="1" applyFill="1" applyBorder="1" applyAlignment="1">
      <alignment vertical="top"/>
      <protection/>
    </xf>
    <xf numFmtId="2" fontId="15" fillId="0" borderId="20" xfId="59" applyNumberFormat="1" applyFont="1" applyFill="1" applyBorder="1" applyAlignment="1">
      <alignment horizontal="right" vertical="top"/>
      <protection/>
    </xf>
    <xf numFmtId="0" fontId="5" fillId="0" borderId="0" xfId="56" applyNumberFormat="1" applyFont="1" applyFill="1" applyAlignment="1" applyProtection="1">
      <alignment vertical="top"/>
      <protection/>
    </xf>
    <xf numFmtId="2" fontId="7" fillId="33" borderId="14" xfId="56" applyNumberFormat="1" applyFont="1" applyFill="1" applyBorder="1" applyAlignment="1" applyProtection="1">
      <alignment horizontal="right" vertical="top"/>
      <protection locked="0"/>
    </xf>
    <xf numFmtId="2" fontId="7" fillId="33" borderId="13" xfId="56" applyNumberFormat="1" applyFont="1" applyFill="1" applyBorder="1" applyAlignment="1" applyProtection="1">
      <alignment horizontal="right" vertical="top"/>
      <protection locked="0"/>
    </xf>
    <xf numFmtId="0" fontId="18" fillId="33" borderId="11" xfId="59" applyNumberFormat="1" applyFont="1" applyFill="1" applyBorder="1" applyAlignment="1" applyProtection="1">
      <alignment vertical="center" wrapText="1"/>
      <protection locked="0"/>
    </xf>
    <xf numFmtId="10" fontId="19" fillId="33" borderId="11" xfId="66" applyNumberFormat="1" applyFont="1" applyFill="1" applyBorder="1" applyAlignment="1" applyProtection="1">
      <alignment horizontal="center" vertical="center"/>
      <protection locked="0"/>
    </xf>
    <xf numFmtId="0" fontId="4" fillId="0" borderId="0" xfId="56" applyNumberFormat="1" applyFont="1" applyFill="1" applyAlignment="1">
      <alignment vertical="top" wrapText="1"/>
      <protection/>
    </xf>
    <xf numFmtId="0" fontId="24" fillId="0" borderId="21" xfId="0" applyNumberFormat="1" applyFont="1" applyBorder="1" applyAlignment="1">
      <alignment horizontal="left" vertical="top" wrapText="1" shrinkToFit="1"/>
    </xf>
    <xf numFmtId="0" fontId="24" fillId="0" borderId="22" xfId="0" applyFont="1" applyBorder="1" applyAlignment="1">
      <alignment horizontal="left" vertical="top" wrapText="1" shrinkToFit="1"/>
    </xf>
    <xf numFmtId="0" fontId="24" fillId="0" borderId="23" xfId="0" applyNumberFormat="1" applyFont="1" applyBorder="1" applyAlignment="1">
      <alignment horizontal="left" vertical="top" wrapText="1" shrinkToFit="1"/>
    </xf>
    <xf numFmtId="2" fontId="24" fillId="0" borderId="24" xfId="0" applyNumberFormat="1" applyFont="1" applyBorder="1" applyAlignment="1">
      <alignment horizontal="center" wrapText="1"/>
    </xf>
    <xf numFmtId="2" fontId="60" fillId="34" borderId="25" xfId="0" applyNumberFormat="1" applyFont="1" applyFill="1" applyBorder="1" applyAlignment="1">
      <alignment horizontal="center" wrapText="1"/>
    </xf>
    <xf numFmtId="2" fontId="24" fillId="34" borderId="23" xfId="0" applyNumberFormat="1" applyFont="1" applyFill="1" applyBorder="1" applyAlignment="1">
      <alignment horizontal="center" wrapText="1"/>
    </xf>
    <xf numFmtId="2" fontId="24" fillId="34" borderId="26" xfId="0" applyNumberFormat="1" applyFont="1" applyFill="1" applyBorder="1" applyAlignment="1">
      <alignment horizontal="center" wrapText="1"/>
    </xf>
    <xf numFmtId="0" fontId="24" fillId="0" borderId="24" xfId="0" applyFont="1" applyBorder="1" applyAlignment="1">
      <alignment horizontal="center" wrapText="1"/>
    </xf>
    <xf numFmtId="181" fontId="60" fillId="34" borderId="26" xfId="0" applyNumberFormat="1" applyFont="1" applyFill="1" applyBorder="1" applyAlignment="1">
      <alignment horizontal="center" wrapText="1"/>
    </xf>
    <xf numFmtId="181" fontId="24" fillId="34" borderId="23" xfId="0" applyNumberFormat="1" applyFont="1" applyFill="1" applyBorder="1" applyAlignment="1">
      <alignment horizontal="center" wrapText="1"/>
    </xf>
    <xf numFmtId="181" fontId="24" fillId="34" borderId="26" xfId="0" applyNumberFormat="1" applyFont="1" applyFill="1" applyBorder="1" applyAlignment="1">
      <alignment horizontal="center" wrapText="1"/>
    </xf>
    <xf numFmtId="2" fontId="24" fillId="0" borderId="24" xfId="0" applyNumberFormat="1" applyFont="1" applyFill="1" applyBorder="1" applyAlignment="1">
      <alignment horizontal="center" wrapText="1"/>
    </xf>
    <xf numFmtId="2" fontId="60" fillId="34" borderId="26" xfId="0" applyNumberFormat="1" applyFont="1" applyFill="1" applyBorder="1" applyAlignment="1">
      <alignment horizontal="center"/>
    </xf>
    <xf numFmtId="2" fontId="24" fillId="34" borderId="23" xfId="0" applyNumberFormat="1" applyFont="1" applyFill="1" applyBorder="1" applyAlignment="1">
      <alignment horizontal="center"/>
    </xf>
    <xf numFmtId="2" fontId="24" fillId="34" borderId="26" xfId="0" applyNumberFormat="1" applyFont="1" applyFill="1" applyBorder="1" applyAlignment="1">
      <alignment horizontal="center"/>
    </xf>
    <xf numFmtId="0" fontId="11" fillId="0" borderId="13" xfId="56" applyNumberFormat="1" applyFont="1" applyFill="1" applyBorder="1" applyAlignment="1">
      <alignment horizontal="center" vertical="center" wrapText="1"/>
      <protection/>
    </xf>
    <xf numFmtId="0" fontId="15" fillId="0" borderId="13" xfId="59" applyNumberFormat="1" applyFont="1" applyFill="1" applyBorder="1" applyAlignment="1">
      <alignment horizontal="center" vertical="top" wrapText="1"/>
      <protection/>
    </xf>
    <xf numFmtId="0" fontId="3" fillId="0" borderId="0" xfId="56" applyNumberFormat="1" applyFont="1" applyFill="1" applyBorder="1" applyAlignment="1">
      <alignment horizontal="right" vertical="top"/>
      <protection/>
    </xf>
    <xf numFmtId="0" fontId="8" fillId="0" borderId="0" xfId="56" applyNumberFormat="1" applyFont="1" applyFill="1" applyBorder="1" applyAlignment="1">
      <alignment horizontal="left" vertical="center" wrapText="1"/>
      <protection/>
    </xf>
    <xf numFmtId="0" fontId="10" fillId="0" borderId="27" xfId="56" applyNumberFormat="1" applyFont="1" applyFill="1" applyBorder="1" applyAlignment="1" applyProtection="1">
      <alignment horizontal="center" wrapText="1"/>
      <protection locked="0"/>
    </xf>
    <xf numFmtId="0" fontId="7" fillId="35" borderId="13" xfId="59" applyNumberFormat="1" applyFont="1" applyFill="1" applyBorder="1" applyAlignment="1" applyProtection="1">
      <alignment horizontal="left" vertical="top"/>
      <protection locked="0"/>
    </xf>
    <xf numFmtId="0" fontId="23"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externalLink" Target="externalLinks/externalLink5.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2009775</xdr:colOff>
      <xdr:row>3</xdr:row>
      <xdr:rowOff>28575</xdr:rowOff>
    </xdr:to>
    <xdr:grpSp>
      <xdr:nvGrpSpPr>
        <xdr:cNvPr id="1" name="Group 1"/>
        <xdr:cNvGrpSpPr>
          <a:grpSpLocks/>
        </xdr:cNvGrpSpPr>
      </xdr:nvGrpSpPr>
      <xdr:grpSpPr>
        <a:xfrm>
          <a:off x="66675" y="76200"/>
          <a:ext cx="3086100" cy="209550"/>
          <a:chOff x="111" y="120"/>
          <a:chExt cx="5144" cy="329"/>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0">
    <tabColor indexed="56"/>
  </sheetPr>
  <dimension ref="A1:II21"/>
  <sheetViews>
    <sheetView showGridLines="0" zoomScale="70" zoomScaleNormal="70" zoomScalePageLayoutView="0" workbookViewId="0" topLeftCell="A1">
      <selection activeCell="A8" sqref="A8"/>
    </sheetView>
  </sheetViews>
  <sheetFormatPr defaultColWidth="9.140625" defaultRowHeight="15"/>
  <cols>
    <col min="1" max="1" width="17.140625" style="1" customWidth="1"/>
    <col min="2" max="2" width="84.28125" style="1" customWidth="1"/>
    <col min="3" max="3" width="29.140625" style="1" hidden="1" customWidth="1"/>
    <col min="4" max="4" width="16.140625" style="1" customWidth="1"/>
    <col min="5" max="5" width="14.140625" style="1" customWidth="1"/>
    <col min="6" max="6" width="15.57421875" style="1" customWidth="1"/>
    <col min="7" max="13" width="9.140625" style="1" hidden="1" customWidth="1"/>
    <col min="14" max="14" width="9.140625" style="2" hidden="1" customWidth="1"/>
    <col min="15" max="52" width="9.140625" style="1" hidden="1" customWidth="1"/>
    <col min="53" max="53" width="21.7109375" style="1" customWidth="1"/>
    <col min="54" max="54" width="13.8515625" style="1" hidden="1" customWidth="1"/>
    <col min="55" max="55" width="50.140625" style="1" customWidth="1"/>
    <col min="56" max="238" width="9.140625" style="1" customWidth="1"/>
    <col min="239" max="243" width="9.140625" style="3" customWidth="1"/>
    <col min="244" max="16384" width="9.140625" style="1" customWidth="1"/>
  </cols>
  <sheetData>
    <row r="1" spans="1:243" s="4" customFormat="1" ht="20.25">
      <c r="A1" s="91" t="str">
        <f>B2&amp;" BoQ"</f>
        <v>Percentage BoQ</v>
      </c>
      <c r="B1" s="91"/>
      <c r="C1" s="91"/>
      <c r="D1" s="91"/>
      <c r="E1" s="91"/>
      <c r="F1" s="91"/>
      <c r="G1" s="91"/>
      <c r="H1" s="91"/>
      <c r="I1" s="91"/>
      <c r="J1" s="91"/>
      <c r="K1" s="91"/>
      <c r="L1" s="91"/>
      <c r="O1" s="5"/>
      <c r="P1" s="5"/>
      <c r="Q1" s="6"/>
      <c r="IE1" s="6"/>
      <c r="IF1" s="6"/>
      <c r="IG1" s="6"/>
      <c r="IH1" s="6"/>
      <c r="II1" s="6"/>
    </row>
    <row r="2" spans="1:17" s="4" customFormat="1" ht="15" hidden="1">
      <c r="A2" s="7" t="s">
        <v>0</v>
      </c>
      <c r="B2" s="7" t="s">
        <v>1</v>
      </c>
      <c r="C2" s="7" t="s">
        <v>2</v>
      </c>
      <c r="D2" s="7" t="s">
        <v>3</v>
      </c>
      <c r="E2" s="7" t="s">
        <v>4</v>
      </c>
      <c r="J2" s="8"/>
      <c r="K2" s="8"/>
      <c r="L2" s="8"/>
      <c r="O2" s="5"/>
      <c r="P2" s="5"/>
      <c r="Q2" s="6"/>
    </row>
    <row r="3" spans="1:243" s="4" customFormat="1" ht="14.25" hidden="1">
      <c r="A3" s="4" t="s">
        <v>5</v>
      </c>
      <c r="C3" s="4" t="s">
        <v>6</v>
      </c>
      <c r="IE3" s="6"/>
      <c r="IF3" s="6"/>
      <c r="IG3" s="6"/>
      <c r="IH3" s="6"/>
      <c r="II3" s="6"/>
    </row>
    <row r="4" spans="1:243" s="9" customFormat="1" ht="27.75" customHeight="1">
      <c r="A4" s="92" t="s">
        <v>58</v>
      </c>
      <c r="B4" s="92"/>
      <c r="C4" s="92"/>
      <c r="D4" s="92"/>
      <c r="E4" s="92"/>
      <c r="F4" s="92"/>
      <c r="G4" s="92"/>
      <c r="H4" s="92"/>
      <c r="I4" s="92"/>
      <c r="J4" s="92"/>
      <c r="K4" s="92"/>
      <c r="L4" s="92"/>
      <c r="M4" s="92"/>
      <c r="N4" s="92"/>
      <c r="O4" s="92"/>
      <c r="P4" s="92"/>
      <c r="Q4" s="92"/>
      <c r="R4" s="92"/>
      <c r="S4" s="92"/>
      <c r="T4" s="92"/>
      <c r="U4" s="92"/>
      <c r="V4" s="92"/>
      <c r="W4" s="92"/>
      <c r="X4" s="92"/>
      <c r="Y4" s="92"/>
      <c r="Z4" s="92"/>
      <c r="AA4" s="92"/>
      <c r="AB4" s="92"/>
      <c r="AC4" s="92"/>
      <c r="AD4" s="92"/>
      <c r="AE4" s="92"/>
      <c r="AF4" s="92"/>
      <c r="AG4" s="92"/>
      <c r="AH4" s="92"/>
      <c r="AI4" s="92"/>
      <c r="AJ4" s="92"/>
      <c r="AK4" s="92"/>
      <c r="AL4" s="92"/>
      <c r="AM4" s="92"/>
      <c r="AN4" s="92"/>
      <c r="AO4" s="92"/>
      <c r="AP4" s="92"/>
      <c r="AQ4" s="92"/>
      <c r="AR4" s="92"/>
      <c r="AS4" s="92"/>
      <c r="AT4" s="92"/>
      <c r="AU4" s="92"/>
      <c r="AV4" s="92"/>
      <c r="AW4" s="92"/>
      <c r="AX4" s="92"/>
      <c r="AY4" s="92"/>
      <c r="AZ4" s="92"/>
      <c r="BA4" s="92"/>
      <c r="BB4" s="92"/>
      <c r="BC4" s="92"/>
      <c r="IE4" s="10"/>
      <c r="IF4" s="10"/>
      <c r="IG4" s="10"/>
      <c r="IH4" s="10"/>
      <c r="II4" s="10"/>
    </row>
    <row r="5" spans="1:243" s="9" customFormat="1" ht="36" customHeight="1">
      <c r="A5" s="92" t="s">
        <v>76</v>
      </c>
      <c r="B5" s="92"/>
      <c r="C5" s="92"/>
      <c r="D5" s="92"/>
      <c r="E5" s="92"/>
      <c r="F5" s="92"/>
      <c r="G5" s="92"/>
      <c r="H5" s="92"/>
      <c r="I5" s="92"/>
      <c r="J5" s="92"/>
      <c r="K5" s="92"/>
      <c r="L5" s="92"/>
      <c r="M5" s="92"/>
      <c r="N5" s="92"/>
      <c r="O5" s="92"/>
      <c r="P5" s="92"/>
      <c r="Q5" s="92"/>
      <c r="R5" s="92"/>
      <c r="S5" s="92"/>
      <c r="T5" s="92"/>
      <c r="U5" s="92"/>
      <c r="V5" s="92"/>
      <c r="W5" s="92"/>
      <c r="X5" s="92"/>
      <c r="Y5" s="92"/>
      <c r="Z5" s="92"/>
      <c r="AA5" s="92"/>
      <c r="AB5" s="92"/>
      <c r="AC5" s="92"/>
      <c r="AD5" s="92"/>
      <c r="AE5" s="92"/>
      <c r="AF5" s="92"/>
      <c r="AG5" s="92"/>
      <c r="AH5" s="92"/>
      <c r="AI5" s="92"/>
      <c r="AJ5" s="92"/>
      <c r="AK5" s="92"/>
      <c r="AL5" s="92"/>
      <c r="AM5" s="92"/>
      <c r="AN5" s="92"/>
      <c r="AO5" s="92"/>
      <c r="AP5" s="92"/>
      <c r="AQ5" s="92"/>
      <c r="AR5" s="92"/>
      <c r="AS5" s="92"/>
      <c r="AT5" s="92"/>
      <c r="AU5" s="92"/>
      <c r="AV5" s="92"/>
      <c r="AW5" s="92"/>
      <c r="AX5" s="92"/>
      <c r="AY5" s="92"/>
      <c r="AZ5" s="92"/>
      <c r="BA5" s="92"/>
      <c r="BB5" s="92"/>
      <c r="BC5" s="92"/>
      <c r="IE5" s="10"/>
      <c r="IF5" s="10"/>
      <c r="IG5" s="10"/>
      <c r="IH5" s="10"/>
      <c r="II5" s="10"/>
    </row>
    <row r="6" spans="1:243" s="9" customFormat="1" ht="27" customHeight="1">
      <c r="A6" s="92" t="s">
        <v>77</v>
      </c>
      <c r="B6" s="92"/>
      <c r="C6" s="92"/>
      <c r="D6" s="92"/>
      <c r="E6" s="92"/>
      <c r="F6" s="92"/>
      <c r="G6" s="92"/>
      <c r="H6" s="92"/>
      <c r="I6" s="92"/>
      <c r="J6" s="92"/>
      <c r="K6" s="92"/>
      <c r="L6" s="92"/>
      <c r="M6" s="92"/>
      <c r="N6" s="92"/>
      <c r="O6" s="92"/>
      <c r="P6" s="92"/>
      <c r="Q6" s="92"/>
      <c r="R6" s="92"/>
      <c r="S6" s="92"/>
      <c r="T6" s="92"/>
      <c r="U6" s="92"/>
      <c r="V6" s="92"/>
      <c r="W6" s="92"/>
      <c r="X6" s="92"/>
      <c r="Y6" s="92"/>
      <c r="Z6" s="92"/>
      <c r="AA6" s="92"/>
      <c r="AB6" s="92"/>
      <c r="AC6" s="92"/>
      <c r="AD6" s="92"/>
      <c r="AE6" s="92"/>
      <c r="AF6" s="92"/>
      <c r="AG6" s="92"/>
      <c r="AH6" s="92"/>
      <c r="AI6" s="92"/>
      <c r="AJ6" s="92"/>
      <c r="AK6" s="92"/>
      <c r="AL6" s="92"/>
      <c r="AM6" s="92"/>
      <c r="AN6" s="92"/>
      <c r="AO6" s="92"/>
      <c r="AP6" s="92"/>
      <c r="AQ6" s="92"/>
      <c r="AR6" s="92"/>
      <c r="AS6" s="92"/>
      <c r="AT6" s="92"/>
      <c r="AU6" s="92"/>
      <c r="AV6" s="92"/>
      <c r="AW6" s="92"/>
      <c r="AX6" s="92"/>
      <c r="AY6" s="92"/>
      <c r="AZ6" s="92"/>
      <c r="BA6" s="92"/>
      <c r="BB6" s="92"/>
      <c r="BC6" s="92"/>
      <c r="IE6" s="10"/>
      <c r="IF6" s="10"/>
      <c r="IG6" s="10"/>
      <c r="IH6" s="10"/>
      <c r="II6" s="10"/>
    </row>
    <row r="7" spans="1:243" s="9" customFormat="1" ht="15" hidden="1">
      <c r="A7" s="93" t="s">
        <v>7</v>
      </c>
      <c r="B7" s="93"/>
      <c r="C7" s="93"/>
      <c r="D7" s="93"/>
      <c r="E7" s="93"/>
      <c r="F7" s="93"/>
      <c r="G7" s="93"/>
      <c r="H7" s="93"/>
      <c r="I7" s="93"/>
      <c r="J7" s="93"/>
      <c r="K7" s="93"/>
      <c r="L7" s="93"/>
      <c r="M7" s="93"/>
      <c r="N7" s="93"/>
      <c r="O7" s="93"/>
      <c r="P7" s="93"/>
      <c r="Q7" s="93"/>
      <c r="R7" s="93"/>
      <c r="S7" s="93"/>
      <c r="T7" s="93"/>
      <c r="U7" s="93"/>
      <c r="V7" s="93"/>
      <c r="W7" s="93"/>
      <c r="X7" s="93"/>
      <c r="Y7" s="93"/>
      <c r="Z7" s="93"/>
      <c r="AA7" s="93"/>
      <c r="AB7" s="93"/>
      <c r="AC7" s="93"/>
      <c r="AD7" s="93"/>
      <c r="AE7" s="93"/>
      <c r="AF7" s="93"/>
      <c r="AG7" s="93"/>
      <c r="AH7" s="93"/>
      <c r="AI7" s="93"/>
      <c r="AJ7" s="93"/>
      <c r="AK7" s="93"/>
      <c r="AL7" s="93"/>
      <c r="AM7" s="93"/>
      <c r="AN7" s="93"/>
      <c r="AO7" s="93"/>
      <c r="AP7" s="93"/>
      <c r="AQ7" s="93"/>
      <c r="AR7" s="93"/>
      <c r="AS7" s="93"/>
      <c r="AT7" s="93"/>
      <c r="AU7" s="93"/>
      <c r="AV7" s="93"/>
      <c r="AW7" s="93"/>
      <c r="AX7" s="93"/>
      <c r="AY7" s="93"/>
      <c r="AZ7" s="93"/>
      <c r="BA7" s="93"/>
      <c r="BB7" s="93"/>
      <c r="BC7" s="93"/>
      <c r="IE7" s="10"/>
      <c r="IF7" s="10"/>
      <c r="IG7" s="10"/>
      <c r="IH7" s="10"/>
      <c r="II7" s="10"/>
    </row>
    <row r="8" spans="1:243" s="12" customFormat="1" ht="60">
      <c r="A8" s="11" t="s">
        <v>55</v>
      </c>
      <c r="B8" s="94"/>
      <c r="C8" s="94"/>
      <c r="D8" s="94"/>
      <c r="E8" s="94"/>
      <c r="F8" s="94"/>
      <c r="G8" s="94"/>
      <c r="H8" s="94"/>
      <c r="I8" s="94"/>
      <c r="J8" s="94"/>
      <c r="K8" s="94"/>
      <c r="L8" s="94"/>
      <c r="M8" s="94"/>
      <c r="N8" s="94"/>
      <c r="O8" s="94"/>
      <c r="P8" s="94"/>
      <c r="Q8" s="94"/>
      <c r="R8" s="94"/>
      <c r="S8" s="94"/>
      <c r="T8" s="94"/>
      <c r="U8" s="94"/>
      <c r="V8" s="94"/>
      <c r="W8" s="94"/>
      <c r="X8" s="94"/>
      <c r="Y8" s="94"/>
      <c r="Z8" s="94"/>
      <c r="AA8" s="94"/>
      <c r="AB8" s="94"/>
      <c r="AC8" s="94"/>
      <c r="AD8" s="94"/>
      <c r="AE8" s="94"/>
      <c r="AF8" s="94"/>
      <c r="AG8" s="94"/>
      <c r="AH8" s="94"/>
      <c r="AI8" s="94"/>
      <c r="AJ8" s="94"/>
      <c r="AK8" s="94"/>
      <c r="AL8" s="94"/>
      <c r="AM8" s="94"/>
      <c r="AN8" s="94"/>
      <c r="AO8" s="94"/>
      <c r="AP8" s="94"/>
      <c r="AQ8" s="94"/>
      <c r="AR8" s="94"/>
      <c r="AS8" s="94"/>
      <c r="AT8" s="94"/>
      <c r="AU8" s="94"/>
      <c r="AV8" s="94"/>
      <c r="AW8" s="94"/>
      <c r="AX8" s="94"/>
      <c r="AY8" s="94"/>
      <c r="AZ8" s="94"/>
      <c r="BA8" s="94"/>
      <c r="BB8" s="94"/>
      <c r="BC8" s="94"/>
      <c r="IE8" s="13"/>
      <c r="IF8" s="13"/>
      <c r="IG8" s="13"/>
      <c r="IH8" s="13"/>
      <c r="II8" s="13"/>
    </row>
    <row r="9" spans="1:243" s="14" customFormat="1" ht="15">
      <c r="A9" s="89" t="s">
        <v>8</v>
      </c>
      <c r="B9" s="89"/>
      <c r="C9" s="89"/>
      <c r="D9" s="89"/>
      <c r="E9" s="89"/>
      <c r="F9" s="89"/>
      <c r="G9" s="89"/>
      <c r="H9" s="89"/>
      <c r="I9" s="89"/>
      <c r="J9" s="89"/>
      <c r="K9" s="89"/>
      <c r="L9" s="89"/>
      <c r="M9" s="89"/>
      <c r="N9" s="89"/>
      <c r="O9" s="89"/>
      <c r="P9" s="89"/>
      <c r="Q9" s="89"/>
      <c r="R9" s="89"/>
      <c r="S9" s="89"/>
      <c r="T9" s="89"/>
      <c r="U9" s="89"/>
      <c r="V9" s="89"/>
      <c r="W9" s="89"/>
      <c r="X9" s="89"/>
      <c r="Y9" s="89"/>
      <c r="Z9" s="89"/>
      <c r="AA9" s="89"/>
      <c r="AB9" s="89"/>
      <c r="AC9" s="89"/>
      <c r="AD9" s="89"/>
      <c r="AE9" s="89"/>
      <c r="AF9" s="89"/>
      <c r="AG9" s="89"/>
      <c r="AH9" s="89"/>
      <c r="AI9" s="89"/>
      <c r="AJ9" s="89"/>
      <c r="AK9" s="89"/>
      <c r="AL9" s="89"/>
      <c r="AM9" s="89"/>
      <c r="AN9" s="89"/>
      <c r="AO9" s="89"/>
      <c r="AP9" s="89"/>
      <c r="AQ9" s="89"/>
      <c r="AR9" s="89"/>
      <c r="AS9" s="89"/>
      <c r="AT9" s="89"/>
      <c r="AU9" s="89"/>
      <c r="AV9" s="89"/>
      <c r="AW9" s="89"/>
      <c r="AX9" s="89"/>
      <c r="AY9" s="89"/>
      <c r="AZ9" s="89"/>
      <c r="BA9" s="89"/>
      <c r="BB9" s="89"/>
      <c r="BC9" s="89"/>
      <c r="IE9" s="15"/>
      <c r="IF9" s="15"/>
      <c r="IG9" s="15"/>
      <c r="IH9" s="15"/>
      <c r="II9" s="15"/>
    </row>
    <row r="10" spans="1:243" s="17" customFormat="1" ht="30">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60" customHeight="1">
      <c r="A11" s="16" t="s">
        <v>15</v>
      </c>
      <c r="B11" s="16" t="s">
        <v>16</v>
      </c>
      <c r="C11" s="16" t="s">
        <v>17</v>
      </c>
      <c r="D11" s="16" t="s">
        <v>18</v>
      </c>
      <c r="E11" s="16" t="s">
        <v>19</v>
      </c>
      <c r="F11" s="16" t="s">
        <v>56</v>
      </c>
      <c r="G11" s="16"/>
      <c r="H11" s="16"/>
      <c r="I11" s="16" t="s">
        <v>20</v>
      </c>
      <c r="J11" s="16" t="s">
        <v>21</v>
      </c>
      <c r="K11" s="16" t="s">
        <v>22</v>
      </c>
      <c r="L11" s="16" t="s">
        <v>23</v>
      </c>
      <c r="M11" s="19" t="s">
        <v>24</v>
      </c>
      <c r="N11" s="16" t="s">
        <v>25</v>
      </c>
      <c r="O11" s="16" t="s">
        <v>26</v>
      </c>
      <c r="P11" s="16" t="s">
        <v>27</v>
      </c>
      <c r="Q11" s="16" t="s">
        <v>28</v>
      </c>
      <c r="R11" s="16"/>
      <c r="S11" s="16"/>
      <c r="T11" s="16" t="s">
        <v>29</v>
      </c>
      <c r="U11" s="16" t="s">
        <v>30</v>
      </c>
      <c r="V11" s="16" t="s">
        <v>31</v>
      </c>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20" t="s">
        <v>59</v>
      </c>
      <c r="BB11" s="20" t="s">
        <v>32</v>
      </c>
      <c r="BC11" s="20" t="s">
        <v>33</v>
      </c>
      <c r="IE11" s="18"/>
      <c r="IF11" s="18"/>
      <c r="IG11" s="18"/>
      <c r="IH11" s="18"/>
      <c r="II11" s="18"/>
    </row>
    <row r="12" spans="1:243" s="17" customFormat="1" ht="15">
      <c r="A12" s="21">
        <v>1</v>
      </c>
      <c r="B12" s="21">
        <v>2</v>
      </c>
      <c r="C12" s="21">
        <v>3</v>
      </c>
      <c r="D12" s="21">
        <v>4</v>
      </c>
      <c r="E12" s="21">
        <v>5</v>
      </c>
      <c r="F12" s="21">
        <v>6</v>
      </c>
      <c r="G12" s="21">
        <v>7</v>
      </c>
      <c r="H12" s="21">
        <v>8</v>
      </c>
      <c r="I12" s="21">
        <v>9</v>
      </c>
      <c r="J12" s="21">
        <v>10</v>
      </c>
      <c r="K12" s="21">
        <v>11</v>
      </c>
      <c r="L12" s="21">
        <v>12</v>
      </c>
      <c r="M12" s="21">
        <v>13</v>
      </c>
      <c r="N12" s="21">
        <v>14</v>
      </c>
      <c r="O12" s="21">
        <v>15</v>
      </c>
      <c r="P12" s="21">
        <v>16</v>
      </c>
      <c r="Q12" s="21">
        <v>17</v>
      </c>
      <c r="R12" s="21">
        <v>18</v>
      </c>
      <c r="S12" s="21">
        <v>19</v>
      </c>
      <c r="T12" s="21">
        <v>20</v>
      </c>
      <c r="U12" s="21">
        <v>21</v>
      </c>
      <c r="V12" s="21">
        <v>22</v>
      </c>
      <c r="W12" s="21">
        <v>23</v>
      </c>
      <c r="X12" s="21">
        <v>24</v>
      </c>
      <c r="Y12" s="21">
        <v>25</v>
      </c>
      <c r="Z12" s="21">
        <v>26</v>
      </c>
      <c r="AA12" s="21">
        <v>27</v>
      </c>
      <c r="AB12" s="21">
        <v>28</v>
      </c>
      <c r="AC12" s="21">
        <v>29</v>
      </c>
      <c r="AD12" s="21">
        <v>30</v>
      </c>
      <c r="AE12" s="21">
        <v>31</v>
      </c>
      <c r="AF12" s="21">
        <v>32</v>
      </c>
      <c r="AG12" s="21">
        <v>33</v>
      </c>
      <c r="AH12" s="21">
        <v>34</v>
      </c>
      <c r="AI12" s="21">
        <v>35</v>
      </c>
      <c r="AJ12" s="21">
        <v>36</v>
      </c>
      <c r="AK12" s="21">
        <v>37</v>
      </c>
      <c r="AL12" s="21">
        <v>38</v>
      </c>
      <c r="AM12" s="21">
        <v>39</v>
      </c>
      <c r="AN12" s="21">
        <v>40</v>
      </c>
      <c r="AO12" s="21">
        <v>41</v>
      </c>
      <c r="AP12" s="21">
        <v>42</v>
      </c>
      <c r="AQ12" s="21">
        <v>43</v>
      </c>
      <c r="AR12" s="21">
        <v>44</v>
      </c>
      <c r="AS12" s="21">
        <v>45</v>
      </c>
      <c r="AT12" s="21">
        <v>46</v>
      </c>
      <c r="AU12" s="21">
        <v>47</v>
      </c>
      <c r="AV12" s="21">
        <v>48</v>
      </c>
      <c r="AW12" s="21">
        <v>49</v>
      </c>
      <c r="AX12" s="21">
        <v>50</v>
      </c>
      <c r="AY12" s="21">
        <v>51</v>
      </c>
      <c r="AZ12" s="21">
        <v>52</v>
      </c>
      <c r="BA12" s="21">
        <v>7</v>
      </c>
      <c r="BB12" s="21">
        <v>54</v>
      </c>
      <c r="BC12" s="21">
        <v>8</v>
      </c>
      <c r="IE12" s="18"/>
      <c r="IF12" s="18"/>
      <c r="IG12" s="18"/>
      <c r="IH12" s="18"/>
      <c r="II12" s="18"/>
    </row>
    <row r="13" spans="1:243" s="38" customFormat="1" ht="27" hidden="1">
      <c r="A13" s="22">
        <v>0.1</v>
      </c>
      <c r="B13" s="23" t="s">
        <v>60</v>
      </c>
      <c r="C13" s="24" t="s">
        <v>34</v>
      </c>
      <c r="D13" s="25"/>
      <c r="E13" s="26"/>
      <c r="F13" s="27"/>
      <c r="G13" s="28"/>
      <c r="H13" s="28"/>
      <c r="I13" s="27"/>
      <c r="J13" s="29"/>
      <c r="K13" s="30"/>
      <c r="L13" s="30"/>
      <c r="M13" s="31"/>
      <c r="N13" s="32"/>
      <c r="O13" s="32"/>
      <c r="P13" s="33"/>
      <c r="Q13" s="32"/>
      <c r="R13" s="32"/>
      <c r="S13" s="33"/>
      <c r="T13" s="34"/>
      <c r="U13" s="34"/>
      <c r="V13" s="34"/>
      <c r="W13" s="34"/>
      <c r="X13" s="34"/>
      <c r="Y13" s="34"/>
      <c r="Z13" s="34"/>
      <c r="AA13" s="34"/>
      <c r="AB13" s="34"/>
      <c r="AC13" s="34"/>
      <c r="AD13" s="34"/>
      <c r="AE13" s="34"/>
      <c r="AF13" s="34"/>
      <c r="AG13" s="34"/>
      <c r="AH13" s="34"/>
      <c r="AI13" s="34"/>
      <c r="AJ13" s="34"/>
      <c r="AK13" s="34"/>
      <c r="AL13" s="34"/>
      <c r="AM13" s="34"/>
      <c r="AN13" s="34"/>
      <c r="AO13" s="34"/>
      <c r="AP13" s="34"/>
      <c r="AQ13" s="34"/>
      <c r="AR13" s="34"/>
      <c r="AS13" s="34"/>
      <c r="AT13" s="34"/>
      <c r="AU13" s="34"/>
      <c r="AV13" s="34"/>
      <c r="AW13" s="34"/>
      <c r="AX13" s="34"/>
      <c r="AY13" s="34"/>
      <c r="AZ13" s="34"/>
      <c r="BA13" s="35"/>
      <c r="BB13" s="36"/>
      <c r="BC13" s="37"/>
      <c r="IA13" s="38">
        <v>0.1</v>
      </c>
      <c r="IB13" s="38" t="s">
        <v>60</v>
      </c>
      <c r="IC13" s="38" t="s">
        <v>34</v>
      </c>
      <c r="IE13" s="39"/>
      <c r="IF13" s="39" t="s">
        <v>35</v>
      </c>
      <c r="IG13" s="39" t="s">
        <v>36</v>
      </c>
      <c r="IH13" s="39">
        <v>10</v>
      </c>
      <c r="II13" s="39" t="s">
        <v>37</v>
      </c>
    </row>
    <row r="14" spans="1:243" s="38" customFormat="1" ht="90" customHeight="1">
      <c r="A14" s="22">
        <v>1</v>
      </c>
      <c r="B14" s="74" t="s">
        <v>70</v>
      </c>
      <c r="C14" s="24" t="s">
        <v>38</v>
      </c>
      <c r="D14" s="77">
        <v>84</v>
      </c>
      <c r="E14" s="81" t="s">
        <v>75</v>
      </c>
      <c r="F14" s="85">
        <v>417.8</v>
      </c>
      <c r="G14" s="41"/>
      <c r="H14" s="42"/>
      <c r="I14" s="40" t="s">
        <v>40</v>
      </c>
      <c r="J14" s="43">
        <f>IF(I14="Less(-)",-1,1)</f>
        <v>1</v>
      </c>
      <c r="K14" s="44" t="s">
        <v>41</v>
      </c>
      <c r="L14" s="44" t="s">
        <v>4</v>
      </c>
      <c r="M14" s="69"/>
      <c r="N14" s="41"/>
      <c r="O14" s="41"/>
      <c r="P14" s="45"/>
      <c r="Q14" s="41"/>
      <c r="R14" s="41"/>
      <c r="S14" s="45"/>
      <c r="T14" s="46"/>
      <c r="U14" s="46"/>
      <c r="V14" s="46"/>
      <c r="W14" s="46"/>
      <c r="X14" s="46"/>
      <c r="Y14" s="46"/>
      <c r="Z14" s="46"/>
      <c r="AA14" s="46"/>
      <c r="AB14" s="46"/>
      <c r="AC14" s="46"/>
      <c r="AD14" s="46"/>
      <c r="AE14" s="46"/>
      <c r="AF14" s="46"/>
      <c r="AG14" s="46"/>
      <c r="AH14" s="46"/>
      <c r="AI14" s="46"/>
      <c r="AJ14" s="46"/>
      <c r="AK14" s="46"/>
      <c r="AL14" s="46"/>
      <c r="AM14" s="46"/>
      <c r="AN14" s="46"/>
      <c r="AO14" s="46"/>
      <c r="AP14" s="46"/>
      <c r="AQ14" s="46"/>
      <c r="AR14" s="46"/>
      <c r="AS14" s="46"/>
      <c r="AT14" s="46"/>
      <c r="AU14" s="46"/>
      <c r="AV14" s="46"/>
      <c r="AW14" s="46"/>
      <c r="AX14" s="46"/>
      <c r="AY14" s="46"/>
      <c r="AZ14" s="46"/>
      <c r="BA14" s="47">
        <f>total_amount_ba($B$2,$D$2,D14,F14,J14,K14,M14)</f>
        <v>35095.2</v>
      </c>
      <c r="BB14" s="48">
        <f>BA14+SUM(N14:AZ14)</f>
        <v>35095.2</v>
      </c>
      <c r="BC14" s="37" t="str">
        <f>SpellNumber(L14,BB14)</f>
        <v>INR  Thirty Five Thousand  &amp;Ninety Five  and Paise Twenty Only</v>
      </c>
      <c r="IA14" s="38">
        <v>1</v>
      </c>
      <c r="IB14" s="73" t="s">
        <v>65</v>
      </c>
      <c r="IC14" s="38" t="s">
        <v>38</v>
      </c>
      <c r="ID14" s="38">
        <v>1446</v>
      </c>
      <c r="IE14" s="39" t="s">
        <v>61</v>
      </c>
      <c r="IF14" s="39" t="s">
        <v>42</v>
      </c>
      <c r="IG14" s="39" t="s">
        <v>36</v>
      </c>
      <c r="IH14" s="39">
        <v>123.223</v>
      </c>
      <c r="II14" s="39" t="s">
        <v>39</v>
      </c>
    </row>
    <row r="15" spans="1:243" s="38" customFormat="1" ht="58.5" customHeight="1">
      <c r="A15" s="22">
        <v>2</v>
      </c>
      <c r="B15" s="75" t="s">
        <v>71</v>
      </c>
      <c r="C15" s="24" t="s">
        <v>43</v>
      </c>
      <c r="D15" s="78">
        <v>772</v>
      </c>
      <c r="E15" s="82" t="s">
        <v>75</v>
      </c>
      <c r="F15" s="86">
        <v>18.25</v>
      </c>
      <c r="G15" s="41"/>
      <c r="H15" s="41"/>
      <c r="I15" s="40" t="s">
        <v>40</v>
      </c>
      <c r="J15" s="43">
        <f>IF(I15="Less(-)",-1,1)</f>
        <v>1</v>
      </c>
      <c r="K15" s="44" t="s">
        <v>41</v>
      </c>
      <c r="L15" s="44" t="s">
        <v>4</v>
      </c>
      <c r="M15" s="70"/>
      <c r="N15" s="41"/>
      <c r="O15" s="41"/>
      <c r="P15" s="45"/>
      <c r="Q15" s="41"/>
      <c r="R15" s="41"/>
      <c r="S15" s="45"/>
      <c r="T15" s="46"/>
      <c r="U15" s="46"/>
      <c r="V15" s="46"/>
      <c r="W15" s="46"/>
      <c r="X15" s="46"/>
      <c r="Y15" s="46"/>
      <c r="Z15" s="46"/>
      <c r="AA15" s="46"/>
      <c r="AB15" s="46"/>
      <c r="AC15" s="46"/>
      <c r="AD15" s="46"/>
      <c r="AE15" s="46"/>
      <c r="AF15" s="46"/>
      <c r="AG15" s="46"/>
      <c r="AH15" s="46"/>
      <c r="AI15" s="46"/>
      <c r="AJ15" s="46"/>
      <c r="AK15" s="46"/>
      <c r="AL15" s="46"/>
      <c r="AM15" s="46"/>
      <c r="AN15" s="46"/>
      <c r="AO15" s="46"/>
      <c r="AP15" s="46"/>
      <c r="AQ15" s="46"/>
      <c r="AR15" s="46"/>
      <c r="AS15" s="46"/>
      <c r="AT15" s="46"/>
      <c r="AU15" s="46"/>
      <c r="AV15" s="46"/>
      <c r="AW15" s="46"/>
      <c r="AX15" s="46"/>
      <c r="AY15" s="46"/>
      <c r="AZ15" s="46"/>
      <c r="BA15" s="47">
        <f>total_amount_ba($B$2,$D$2,D15,F15,J15,K15,M15)</f>
        <v>14089</v>
      </c>
      <c r="BB15" s="48">
        <f>BA15+SUM(N15:AZ15)</f>
        <v>14089</v>
      </c>
      <c r="BC15" s="37" t="str">
        <f>SpellNumber(L15,BB15)</f>
        <v>INR  Fourteen Thousand  &amp;Eighty Nine  Only</v>
      </c>
      <c r="IA15" s="38">
        <v>2</v>
      </c>
      <c r="IB15" s="73" t="s">
        <v>66</v>
      </c>
      <c r="IC15" s="38" t="s">
        <v>43</v>
      </c>
      <c r="ID15" s="38">
        <v>482</v>
      </c>
      <c r="IE15" s="39" t="s">
        <v>61</v>
      </c>
      <c r="IF15" s="39" t="s">
        <v>44</v>
      </c>
      <c r="IG15" s="39" t="s">
        <v>45</v>
      </c>
      <c r="IH15" s="39">
        <v>213</v>
      </c>
      <c r="II15" s="39" t="s">
        <v>39</v>
      </c>
    </row>
    <row r="16" spans="1:243" s="38" customFormat="1" ht="57.75" customHeight="1">
      <c r="A16" s="22">
        <v>3</v>
      </c>
      <c r="B16" s="74" t="s">
        <v>72</v>
      </c>
      <c r="C16" s="24" t="s">
        <v>46</v>
      </c>
      <c r="D16" s="77">
        <v>772</v>
      </c>
      <c r="E16" s="81" t="s">
        <v>75</v>
      </c>
      <c r="F16" s="85">
        <v>164.7</v>
      </c>
      <c r="G16" s="41"/>
      <c r="H16" s="41"/>
      <c r="I16" s="40" t="s">
        <v>40</v>
      </c>
      <c r="J16" s="43">
        <f>IF(I16="Less(-)",-1,1)</f>
        <v>1</v>
      </c>
      <c r="K16" s="44" t="s">
        <v>41</v>
      </c>
      <c r="L16" s="44" t="s">
        <v>4</v>
      </c>
      <c r="M16" s="70"/>
      <c r="N16" s="41"/>
      <c r="O16" s="41"/>
      <c r="P16" s="45"/>
      <c r="Q16" s="41"/>
      <c r="R16" s="41"/>
      <c r="S16" s="45"/>
      <c r="T16" s="46"/>
      <c r="U16" s="46"/>
      <c r="V16" s="46"/>
      <c r="W16" s="46"/>
      <c r="X16" s="46"/>
      <c r="Y16" s="46"/>
      <c r="Z16" s="46"/>
      <c r="AA16" s="46"/>
      <c r="AB16" s="46"/>
      <c r="AC16" s="46"/>
      <c r="AD16" s="46"/>
      <c r="AE16" s="46"/>
      <c r="AF16" s="46"/>
      <c r="AG16" s="46"/>
      <c r="AH16" s="46"/>
      <c r="AI16" s="46"/>
      <c r="AJ16" s="46"/>
      <c r="AK16" s="46"/>
      <c r="AL16" s="46"/>
      <c r="AM16" s="46"/>
      <c r="AN16" s="46"/>
      <c r="AO16" s="46"/>
      <c r="AP16" s="46"/>
      <c r="AQ16" s="46"/>
      <c r="AR16" s="46"/>
      <c r="AS16" s="46"/>
      <c r="AT16" s="46"/>
      <c r="AU16" s="46"/>
      <c r="AV16" s="46"/>
      <c r="AW16" s="46"/>
      <c r="AX16" s="46"/>
      <c r="AY16" s="46"/>
      <c r="AZ16" s="46"/>
      <c r="BA16" s="47">
        <f>total_amount_ba($B$2,$D$2,D16,F16,J16,K16,M16)</f>
        <v>127148.4</v>
      </c>
      <c r="BB16" s="48">
        <f>BA16+SUM(N16:AZ16)</f>
        <v>127148.4</v>
      </c>
      <c r="BC16" s="37" t="str">
        <f>SpellNumber(L16,BB16)</f>
        <v>INR  One Lakh Twenty Seven Thousand One Hundred &amp; Forty Eight  and Paise Forty Only</v>
      </c>
      <c r="IA16" s="38">
        <v>3</v>
      </c>
      <c r="IB16" s="73" t="s">
        <v>67</v>
      </c>
      <c r="IC16" s="38" t="s">
        <v>46</v>
      </c>
      <c r="ID16" s="38">
        <v>241</v>
      </c>
      <c r="IE16" s="39" t="s">
        <v>61</v>
      </c>
      <c r="IF16" s="39" t="s">
        <v>35</v>
      </c>
      <c r="IG16" s="39" t="s">
        <v>47</v>
      </c>
      <c r="IH16" s="39">
        <v>10</v>
      </c>
      <c r="II16" s="39" t="s">
        <v>39</v>
      </c>
    </row>
    <row r="17" spans="1:243" s="38" customFormat="1" ht="40.5" customHeight="1">
      <c r="A17" s="22">
        <v>4</v>
      </c>
      <c r="B17" s="76" t="s">
        <v>73</v>
      </c>
      <c r="C17" s="24" t="s">
        <v>48</v>
      </c>
      <c r="D17" s="79">
        <v>463</v>
      </c>
      <c r="E17" s="83" t="s">
        <v>75</v>
      </c>
      <c r="F17" s="87">
        <v>99.9</v>
      </c>
      <c r="G17" s="41"/>
      <c r="H17" s="41"/>
      <c r="I17" s="40" t="s">
        <v>40</v>
      </c>
      <c r="J17" s="43">
        <f>IF(I17="Less(-)",-1,1)</f>
        <v>1</v>
      </c>
      <c r="K17" s="44" t="s">
        <v>41</v>
      </c>
      <c r="L17" s="44" t="s">
        <v>4</v>
      </c>
      <c r="M17" s="70"/>
      <c r="N17" s="41"/>
      <c r="O17" s="41"/>
      <c r="P17" s="45"/>
      <c r="Q17" s="41"/>
      <c r="R17" s="41"/>
      <c r="S17" s="45"/>
      <c r="T17" s="46"/>
      <c r="U17" s="46"/>
      <c r="V17" s="46"/>
      <c r="W17" s="46"/>
      <c r="X17" s="46"/>
      <c r="Y17" s="46"/>
      <c r="Z17" s="46"/>
      <c r="AA17" s="46"/>
      <c r="AB17" s="46"/>
      <c r="AC17" s="46"/>
      <c r="AD17" s="46"/>
      <c r="AE17" s="46"/>
      <c r="AF17" s="46"/>
      <c r="AG17" s="46"/>
      <c r="AH17" s="46"/>
      <c r="AI17" s="46"/>
      <c r="AJ17" s="46"/>
      <c r="AK17" s="46"/>
      <c r="AL17" s="46"/>
      <c r="AM17" s="46"/>
      <c r="AN17" s="46"/>
      <c r="AO17" s="46"/>
      <c r="AP17" s="46"/>
      <c r="AQ17" s="46"/>
      <c r="AR17" s="46"/>
      <c r="AS17" s="46"/>
      <c r="AT17" s="46"/>
      <c r="AU17" s="46"/>
      <c r="AV17" s="46"/>
      <c r="AW17" s="46"/>
      <c r="AX17" s="46"/>
      <c r="AY17" s="46"/>
      <c r="AZ17" s="46"/>
      <c r="BA17" s="47">
        <f>total_amount_ba($B$2,$D$2,D17,F17,J17,K17,M17)</f>
        <v>46253.7</v>
      </c>
      <c r="BB17" s="48">
        <f>BA17+SUM(N17:AZ17)</f>
        <v>46253.7</v>
      </c>
      <c r="BC17" s="37" t="str">
        <f>SpellNumber(L17,BB17)</f>
        <v>INR  Forty Six Thousand Two Hundred &amp; Fifty Three  and Paise Seventy Only</v>
      </c>
      <c r="IA17" s="38">
        <v>4</v>
      </c>
      <c r="IB17" s="73" t="s">
        <v>68</v>
      </c>
      <c r="IC17" s="38" t="s">
        <v>48</v>
      </c>
      <c r="ID17" s="38">
        <v>241</v>
      </c>
      <c r="IE17" s="39" t="s">
        <v>61</v>
      </c>
      <c r="IF17" s="39" t="s">
        <v>49</v>
      </c>
      <c r="IG17" s="39" t="s">
        <v>50</v>
      </c>
      <c r="IH17" s="39">
        <v>10</v>
      </c>
      <c r="II17" s="39" t="s">
        <v>39</v>
      </c>
    </row>
    <row r="18" spans="1:243" s="38" customFormat="1" ht="30" customHeight="1">
      <c r="A18" s="22">
        <v>5</v>
      </c>
      <c r="B18" s="74" t="s">
        <v>74</v>
      </c>
      <c r="C18" s="24" t="s">
        <v>51</v>
      </c>
      <c r="D18" s="80">
        <v>183</v>
      </c>
      <c r="E18" s="84" t="s">
        <v>75</v>
      </c>
      <c r="F18" s="88">
        <v>67.35</v>
      </c>
      <c r="G18" s="41"/>
      <c r="H18" s="41"/>
      <c r="I18" s="40" t="s">
        <v>40</v>
      </c>
      <c r="J18" s="43">
        <f>IF(I18="Less(-)",-1,1)</f>
        <v>1</v>
      </c>
      <c r="K18" s="44" t="s">
        <v>41</v>
      </c>
      <c r="L18" s="44" t="s">
        <v>4</v>
      </c>
      <c r="M18" s="70"/>
      <c r="N18" s="41"/>
      <c r="O18" s="41"/>
      <c r="P18" s="45"/>
      <c r="Q18" s="41"/>
      <c r="R18" s="41"/>
      <c r="S18" s="45"/>
      <c r="T18" s="46"/>
      <c r="U18" s="46"/>
      <c r="V18" s="46"/>
      <c r="W18" s="46"/>
      <c r="X18" s="46"/>
      <c r="Y18" s="46"/>
      <c r="Z18" s="46"/>
      <c r="AA18" s="46"/>
      <c r="AB18" s="46"/>
      <c r="AC18" s="46"/>
      <c r="AD18" s="46"/>
      <c r="AE18" s="46"/>
      <c r="AF18" s="46"/>
      <c r="AG18" s="46"/>
      <c r="AH18" s="46"/>
      <c r="AI18" s="46"/>
      <c r="AJ18" s="46"/>
      <c r="AK18" s="46"/>
      <c r="AL18" s="46"/>
      <c r="AM18" s="46"/>
      <c r="AN18" s="46"/>
      <c r="AO18" s="46"/>
      <c r="AP18" s="46"/>
      <c r="AQ18" s="46"/>
      <c r="AR18" s="46"/>
      <c r="AS18" s="46"/>
      <c r="AT18" s="46"/>
      <c r="AU18" s="46"/>
      <c r="AV18" s="46"/>
      <c r="AW18" s="46"/>
      <c r="AX18" s="46"/>
      <c r="AY18" s="46"/>
      <c r="AZ18" s="46"/>
      <c r="BA18" s="47">
        <f>total_amount_ba($B$2,$D$2,D18,F18,J18,K18,M18)</f>
        <v>12325.05</v>
      </c>
      <c r="BB18" s="48">
        <f>BA18+SUM(N18:AZ18)</f>
        <v>12325.05</v>
      </c>
      <c r="BC18" s="37" t="str">
        <f>SpellNumber(L18,BB18)</f>
        <v>INR  Twelve Thousand Three Hundred &amp; Twenty Five  and Paise Five Only</v>
      </c>
      <c r="IA18" s="38">
        <v>5</v>
      </c>
      <c r="IB18" s="73" t="s">
        <v>69</v>
      </c>
      <c r="IC18" s="38" t="s">
        <v>51</v>
      </c>
      <c r="ID18" s="38">
        <v>4819</v>
      </c>
      <c r="IE18" s="39" t="s">
        <v>57</v>
      </c>
      <c r="IF18" s="39" t="s">
        <v>42</v>
      </c>
      <c r="IG18" s="39" t="s">
        <v>36</v>
      </c>
      <c r="IH18" s="39">
        <v>123.223</v>
      </c>
      <c r="II18" s="39" t="s">
        <v>39</v>
      </c>
    </row>
    <row r="19" spans="1:243" s="38" customFormat="1" ht="48" customHeight="1">
      <c r="A19" s="49" t="s">
        <v>62</v>
      </c>
      <c r="B19" s="50"/>
      <c r="C19" s="51"/>
      <c r="D19" s="52"/>
      <c r="E19" s="52"/>
      <c r="F19" s="52"/>
      <c r="G19" s="52"/>
      <c r="H19" s="53"/>
      <c r="I19" s="53"/>
      <c r="J19" s="53"/>
      <c r="K19" s="53"/>
      <c r="L19" s="54"/>
      <c r="BA19" s="55">
        <f>SUM(BA13:BA18)</f>
        <v>234911.35</v>
      </c>
      <c r="BB19" s="56">
        <f>SUM(BB13:BB18)</f>
        <v>234911.35</v>
      </c>
      <c r="BC19" s="37" t="str">
        <f>SpellNumber($E$2,BB19)</f>
        <v>INR  Two Lakh Thirty Four Thousand Nine Hundred &amp; Eleven  and Paise Thirty Five Only</v>
      </c>
      <c r="IE19" s="39">
        <v>4</v>
      </c>
      <c r="IF19" s="39" t="s">
        <v>44</v>
      </c>
      <c r="IG19" s="39" t="s">
        <v>52</v>
      </c>
      <c r="IH19" s="39">
        <v>10</v>
      </c>
      <c r="II19" s="39" t="s">
        <v>39</v>
      </c>
    </row>
    <row r="20" spans="1:243" s="65" customFormat="1" ht="18">
      <c r="A20" s="50" t="s">
        <v>63</v>
      </c>
      <c r="B20" s="57"/>
      <c r="C20" s="58"/>
      <c r="D20" s="59"/>
      <c r="E20" s="71" t="s">
        <v>54</v>
      </c>
      <c r="F20" s="72"/>
      <c r="G20" s="60"/>
      <c r="H20" s="61"/>
      <c r="I20" s="61"/>
      <c r="J20" s="61"/>
      <c r="K20" s="62"/>
      <c r="L20" s="63"/>
      <c r="M20" s="64"/>
      <c r="O20" s="38"/>
      <c r="P20" s="38"/>
      <c r="Q20" s="38"/>
      <c r="R20" s="38"/>
      <c r="S20" s="38"/>
      <c r="BA20" s="66">
        <f>IF(ISBLANK(F20),0,IF(E20="Excess (+)",ROUND(BA19+(BA19*F20),2),IF(E20="Less (-)",ROUND(BA19+(BA19*F20*(-1)),2),IF(E20="At Par",BA19,0))))</f>
        <v>0</v>
      </c>
      <c r="BB20" s="67">
        <f>ROUND(BA20,0)</f>
        <v>0</v>
      </c>
      <c r="BC20" s="37" t="str">
        <f>SpellNumber($E$2,BB20)</f>
        <v>INR Zero Only</v>
      </c>
      <c r="IE20" s="68"/>
      <c r="IF20" s="68"/>
      <c r="IG20" s="68"/>
      <c r="IH20" s="68"/>
      <c r="II20" s="68"/>
    </row>
    <row r="21" spans="1:243" s="65" customFormat="1" ht="18">
      <c r="A21" s="49" t="s">
        <v>64</v>
      </c>
      <c r="B21" s="49"/>
      <c r="C21" s="90" t="str">
        <f>SpellNumber($E$2,BB20)</f>
        <v>INR Zero Only</v>
      </c>
      <c r="D21" s="90"/>
      <c r="E21" s="90"/>
      <c r="F21" s="90"/>
      <c r="G21" s="90"/>
      <c r="H21" s="90"/>
      <c r="I21" s="90"/>
      <c r="J21" s="90"/>
      <c r="K21" s="90"/>
      <c r="L21" s="90"/>
      <c r="M21" s="90"/>
      <c r="N21" s="90"/>
      <c r="O21" s="90"/>
      <c r="P21" s="90"/>
      <c r="Q21" s="90"/>
      <c r="R21" s="90"/>
      <c r="S21" s="90"/>
      <c r="T21" s="90"/>
      <c r="U21" s="90"/>
      <c r="V21" s="90"/>
      <c r="W21" s="90"/>
      <c r="X21" s="90"/>
      <c r="Y21" s="90"/>
      <c r="Z21" s="90"/>
      <c r="AA21" s="90"/>
      <c r="AB21" s="90"/>
      <c r="AC21" s="90"/>
      <c r="AD21" s="90"/>
      <c r="AE21" s="90"/>
      <c r="AF21" s="90"/>
      <c r="AG21" s="90"/>
      <c r="AH21" s="90"/>
      <c r="AI21" s="90"/>
      <c r="AJ21" s="90"/>
      <c r="AK21" s="90"/>
      <c r="AL21" s="90"/>
      <c r="AM21" s="90"/>
      <c r="AN21" s="90"/>
      <c r="AO21" s="90"/>
      <c r="AP21" s="90"/>
      <c r="AQ21" s="90"/>
      <c r="AR21" s="90"/>
      <c r="AS21" s="90"/>
      <c r="AT21" s="90"/>
      <c r="AU21" s="90"/>
      <c r="AV21" s="90"/>
      <c r="AW21" s="90"/>
      <c r="AX21" s="90"/>
      <c r="AY21" s="90"/>
      <c r="AZ21" s="90"/>
      <c r="BA21" s="90"/>
      <c r="BB21" s="90"/>
      <c r="BC21" s="90"/>
      <c r="IE21" s="68"/>
      <c r="IF21" s="68"/>
      <c r="IG21" s="68"/>
      <c r="IH21" s="68"/>
      <c r="II21" s="68"/>
    </row>
    <row r="22" ht="15"/>
  </sheetData>
  <sheetProtection password="EEC8" sheet="1"/>
  <mergeCells count="8">
    <mergeCell ref="A9:BC9"/>
    <mergeCell ref="C21:BC21"/>
    <mergeCell ref="A1:L1"/>
    <mergeCell ref="A4:BC4"/>
    <mergeCell ref="A5:BC5"/>
    <mergeCell ref="A6:BC6"/>
    <mergeCell ref="A7:BC7"/>
    <mergeCell ref="B8:BC8"/>
  </mergeCells>
  <dataValidations count="19">
    <dataValidation type="list" allowBlank="1" showErrorMessage="1" sqref="E20">
      <formula1>"Select,Excess (+),Less (-)"</formula1>
      <formula2>0</formula2>
    </dataValidation>
    <dataValidation type="list" allowBlank="1" showErrorMessage="1" sqref="C2">
      <formula1>"Normal,SingleWindow,Alternate"</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20">
      <formula1>0</formula1>
      <formula2>99.9</formula2>
    </dataValidation>
    <dataValidation type="decimal" allowBlank="1" showInputMessage="1" showErrorMessage="1" promptTitle="Rate Entry" prompt="Please enter VAT charges in Rupees for this item. " errorTitle="Invaid Entry" error="Only Numeric Values are allowed. " sqref="M14:M18">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8">
      <formula1>0</formula1>
      <formula2>999999999999999</formula2>
    </dataValidation>
    <dataValidation type="list" allowBlank="1" showErrorMessage="1" sqref="B2">
      <formula1>"Item Rate,Percentage,Item Wise"</formula1>
      <formula2>0</formula2>
    </dataValidation>
    <dataValidation type="list" allowBlank="1" showErrorMessage="1" sqref="D2">
      <formula1>"INR Only,INR and Other Currency"</formula1>
      <formula2>0</formula2>
    </dataValidation>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20">
      <formula1>IF(E20="Select",-1,IF(E20="At Par",0,0))</formula1>
      <formula2>IF(E20="Select",-1,IF(E20="At Par",0,0.99))</formula2>
    </dataValidation>
    <dataValidation type="list" allowBlank="1" showErrorMessage="1" sqref="K13:K18">
      <formula1>"Partial Conversion,Full Conversion"</formula1>
      <formula2>0</formula2>
    </dataValidation>
    <dataValidation allowBlank="1" showInputMessage="1" showErrorMessage="1" promptTitle="Addition / Deduction" prompt="Please Choose the correct One" sqref="J13:J18">
      <formula1>0</formula1>
      <formula2>0</formula2>
    </dataValidation>
    <dataValidation type="list" showErrorMessage="1" sqref="I13:I18">
      <formula1>"Excess(+),Less(-)"</formula1>
      <formula2>0</formula2>
    </dataValidation>
    <dataValidation allowBlank="1" showInputMessage="1" showErrorMessage="1" promptTitle="Itemcode/Make" prompt="Please enter text" sqref="C13:C18">
      <formula1>0</formula1>
      <formula2>0</formula2>
    </dataValidation>
    <dataValidation type="decimal" allowBlank="1" showInputMessage="1" showErrorMessage="1" promptTitle="Rate Entry" prompt="Please enter the Other Taxes2 in Rupees for this item. " errorTitle="Invaid Entry" error="Only Numeric Values are allowed. " sqref="N13:O18">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8">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18">
      <formula1>0</formula1>
      <formula2>999999999999999</formula2>
    </dataValidation>
    <dataValidation allowBlank="1" showInputMessage="1" showErrorMessage="1" promptTitle="Units" prompt="Please enter Units in text" sqref="E13:E18">
      <formula1>0</formula1>
      <formula2>0</formula2>
    </dataValidation>
    <dataValidation type="decimal" allowBlank="1" showInputMessage="1" showErrorMessage="1" promptTitle="Quantity" prompt="Please enter the Quantity for this item. " errorTitle="Invalid Entry" error="Only Numeric Values are allowed. " sqref="F13:F18 D13:D18">
      <formula1>0</formula1>
      <formula2>999999999999999</formula2>
    </dataValidation>
    <dataValidation type="list" allowBlank="1" showInputMessage="1" showErrorMessage="1" sqref="L13:L18">
      <formula1>"INR"</formula1>
    </dataValidation>
    <dataValidation type="decimal" allowBlank="1" showErrorMessage="1" errorTitle="Invalid Entry" error="Only Numeric Values are allowed. " sqref="A13:A18">
      <formula1>0</formula1>
      <formula2>999999999999999</formula2>
    </dataValidation>
  </dataValidations>
  <printOptions/>
  <pageMargins left="0.7" right="0.7" top="0.75" bottom="0.75"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E6" sqref="E6:K14"/>
    </sheetView>
  </sheetViews>
  <sheetFormatPr defaultColWidth="9.140625" defaultRowHeight="15"/>
  <sheetData>
    <row r="6" spans="5:11" ht="15">
      <c r="E6" s="95" t="s">
        <v>53</v>
      </c>
      <c r="F6" s="95"/>
      <c r="G6" s="95"/>
      <c r="H6" s="95"/>
      <c r="I6" s="95"/>
      <c r="J6" s="95"/>
      <c r="K6" s="95"/>
    </row>
    <row r="7" spans="5:11" ht="15">
      <c r="E7" s="96"/>
      <c r="F7" s="96"/>
      <c r="G7" s="96"/>
      <c r="H7" s="96"/>
      <c r="I7" s="96"/>
      <c r="J7" s="96"/>
      <c r="K7" s="96"/>
    </row>
    <row r="8" spans="5:11" ht="15">
      <c r="E8" s="96"/>
      <c r="F8" s="96"/>
      <c r="G8" s="96"/>
      <c r="H8" s="96"/>
      <c r="I8" s="96"/>
      <c r="J8" s="96"/>
      <c r="K8" s="96"/>
    </row>
    <row r="9" spans="5:11" ht="15">
      <c r="E9" s="96"/>
      <c r="F9" s="96"/>
      <c r="G9" s="96"/>
      <c r="H9" s="96"/>
      <c r="I9" s="96"/>
      <c r="J9" s="96"/>
      <c r="K9" s="96"/>
    </row>
    <row r="10" spans="5:11" ht="15">
      <c r="E10" s="96"/>
      <c r="F10" s="96"/>
      <c r="G10" s="96"/>
      <c r="H10" s="96"/>
      <c r="I10" s="96"/>
      <c r="J10" s="96"/>
      <c r="K10" s="96"/>
    </row>
    <row r="11" spans="5:11" ht="15">
      <c r="E11" s="96"/>
      <c r="F11" s="96"/>
      <c r="G11" s="96"/>
      <c r="H11" s="96"/>
      <c r="I11" s="96"/>
      <c r="J11" s="96"/>
      <c r="K11" s="96"/>
    </row>
    <row r="12" spans="5:11" ht="15">
      <c r="E12" s="96"/>
      <c r="F12" s="96"/>
      <c r="G12" s="96"/>
      <c r="H12" s="96"/>
      <c r="I12" s="96"/>
      <c r="J12" s="96"/>
      <c r="K12" s="96"/>
    </row>
    <row r="13" spans="5:11" ht="15">
      <c r="E13" s="96"/>
      <c r="F13" s="96"/>
      <c r="G13" s="96"/>
      <c r="H13" s="96"/>
      <c r="I13" s="96"/>
      <c r="J13" s="96"/>
      <c r="K13" s="96"/>
    </row>
    <row r="14" spans="5:11" ht="15">
      <c r="E14" s="96"/>
      <c r="F14" s="96"/>
      <c r="G14" s="96"/>
      <c r="H14" s="96"/>
      <c r="I14" s="96"/>
      <c r="J14" s="96"/>
      <c r="K14" s="96"/>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Kumar</cp:lastModifiedBy>
  <cp:lastPrinted>2016-06-30T05:08:09Z</cp:lastPrinted>
  <dcterms:created xsi:type="dcterms:W3CDTF">2009-01-30T06:42:42Z</dcterms:created>
  <dcterms:modified xsi:type="dcterms:W3CDTF">2022-06-22T09:48:50Z</dcterms:modified>
  <cp:category/>
  <cp:version/>
  <cp:contentType/>
  <cp:contentStatus/>
  <cp:revision>13</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r8>1</vt:r8>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