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380" windowHeight="8190"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<sst xmlns="http://schemas.openxmlformats.org/spreadsheetml/2006/main" count="860" uniqueCount="217">
  <si>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</si>
  <si>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</si>
  <si>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</si>
  <si>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</si>
  <si>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</si>
  <si>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</si>
  <si>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</si>
  <si>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</si>
  <si>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</si>
  <si>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</si>
  <si>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</si>
  <si>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</si>
  <si>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</si>
  <si>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</si>
  <si>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</si>
  <si>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</si>
  <si>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</si>
  <si>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</si>
  <si>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</si>
  <si>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</si>
  <si>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</si>
  <si>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</si>
  <si>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</si>
  <si>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</si>
  <si>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</si>
  <si>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</si>
  <si>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</si>
  <si>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</si>
  <si>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</si>
  <si>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</si>
  <si>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</si>
  <si>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</si>
  <si>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</si>
  <si>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</si>
  <si>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</si>
  <si>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</si>
  <si>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</si>
  <si>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</si>
  <si>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</si>
  <si>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</si>
  <si>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</si>
  <si>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</si>
  <si>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</si>
  <si>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</si>
  <si>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</si>
  <si>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</si>
  <si>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</si>
  <si>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</si>
  <si>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</si>
  <si>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</si>
  <si>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</si>
  <si>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</si>
  <si>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</si>
  <si>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</si>
  <si>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</si>
  <si>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</si>
  <si>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</si>
  <si>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</si>
  <si>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</si>
  <si>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</si>
  <si>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</si>
  <si>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</si>
  <si>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</si>
  <si>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</si>
  <si>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</si>
  <si>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</si>
  <si>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</si>
  <si>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</si>
  <si>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</si>
  <si>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</si>
  <si>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</si>
  <si>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</si>
  <si>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</si>
  <si>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</si>
  <si>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</si>
  <si>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</si>
  <si>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</si>
  <si>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</si>
  <si>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</si>
  <si>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</si>
  <si>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</si>
  <si>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</si>
  <si>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</si>
  <si>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</si>
  <si>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</si>
  <si>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</si>
  <si>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</si>
  <si>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</si>
  <si>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</si>
  <si>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</si>
  <si>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</si>
  <si>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</si>
  <si>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</si>
  <si>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</si>
  <si>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</si>
  <si>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</si>
  <si>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</si>
  <si>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</si>
  <si>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Salvia ht. 45 to 60 cm multi branches stackingwith bamboo stick specimen type with full bloom well developed in 30 cm Earthen Pot/Plastic Pot and as per direction of the officer-in-charge. (4.61)</t>
  </si>
  <si>
    <t>Providing and Displaying Gazania hybrid in different colour well developedwith fresh &amp; healthy foliage with full bloom in 25 cm Earthen Pot/Plastic Pot and as per direction of the officer-in-charge. (4.31)</t>
  </si>
  <si>
    <t>Providing and Displaying Kochia well developed fresh &amp; healthy 30 to 45cm ht. lush green well shaped in 25 cm Earthen Pot/Plastic Pot and as perdirection of the officer-in-charge. (4.78)</t>
  </si>
  <si>
    <t>Providing and Displaying Zinnia hybrid double in different colour well developed fresh &amp; healthy 30 to 45 cm ht. (3 to 4 in each pot) full bloom in 25 cm Earthen Pot/Plastic Pot and as per direction of the officer-in-charge. (4.86)</t>
  </si>
  <si>
    <t>Providing and Displaying Gaillardia double hybrid variety well developed 30 to 45 cm ht 20 to 30 fresh &amp; healthy flower with green painted bamboo stick in 25 cm Earthen Pot/Plastic Pot and as per direction of the officer-in-charge. (4.75)</t>
  </si>
  <si>
    <t>Providing and Displaying Portulaca hybrid in different colour with bloom well developed fresh &amp; healthy in 20 cm Earthen Pot/Plastic Pot and as per direction of the officer-in-charge. (4.79)</t>
  </si>
  <si>
    <t>Providing and displaying of Areca Palm having ht. 1.80 m to 2.10 m with 8 to 10 suckers, well developed, fresh and healthy with lush green foliage in 30 cm size of Earthen pot/Plastic pot &amp; as per direction of the officer-in-charge. (3.21)</t>
  </si>
  <si>
    <t>Providing and displaying of Croton golden (Broad Leaves) having ht. 60 cm to 75 cm with 3 to 4 branches, well developed, fresh and healthy leaves in 25 cm size of Earthen pot/Plastic pot. &amp; as per direction of the officer-in-charge. (3.32)</t>
  </si>
  <si>
    <t>Providing and displaying of Dracaena song of India specimen (three in one), having ht. 60 cm &amp; above, well developed, fresh and healthy with good foliage in 25 cm size of Earthen pot/Plastic pot &amp; as per direction of the officer-in-charge. (3.45)</t>
  </si>
  <si>
    <t>Providing and displaying of Syngonium golden mounted on moss stick 90 cm ht., 3 to 4 s placed in each pot at equal distance, well developed with full of fresh &amp; healthy leaves from bottom to top in 25 cm size of Earthen pot/Plastic pot &amp; as per direction of the officer-in-charge. (3.91)</t>
  </si>
  <si>
    <t>Providing and Displaying Adenium Obesum grafted well developed with fresh &amp; healthy 30 to 60 cm ht. in 25 cm size Earthen Pot/ Plastic Pot as per direction of the officer-in-charge. (5.5)</t>
  </si>
  <si>
    <t>Providing and stacking of Bottle palm of ht. 210-240 cm bottom girth 30-35 cm well developed in big HDPE bags. (7.11)</t>
  </si>
  <si>
    <t>Providing and Displaying Golden Bottle brush Topiary well developed with fresh &amp; healthy foliage 5 to 6 big ball 115 to 180 cm ht in 40 cm Cement Pot as per direction of the officer-in-charge. (5.33)</t>
  </si>
  <si>
    <t>Providing and Displaying Topiary of Ficus Panda well developed with fresh&amp; healthy foliage with 3 to 4 Ball and 60 to 75 cm spread each Ball, 135 to150 cm ht., in 35 cm Cement Tray /Cement Pot as per direction of the officer-in-charge. (5.40)</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</si>
  <si>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</si>
  <si>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</si>
  <si>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</si>
  <si>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</si>
  <si>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</si>
  <si>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</si>
  <si>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</si>
  <si>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</si>
  <si>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</si>
  <si>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</si>
  <si>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</si>
  <si>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</si>
  <si>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</si>
  <si>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</si>
  <si>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</si>
  <si>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</si>
  <si>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</si>
  <si>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</si>
  <si>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</si>
  <si>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</si>
  <si>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</si>
  <si>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</si>
  <si>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</si>
  <si>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</si>
  <si>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</si>
  <si>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</si>
  <si>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</si>
  <si>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</si>
  <si>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</si>
  <si>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</si>
  <si>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</si>
  <si>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</si>
  <si>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</si>
  <si>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</si>
  <si>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Dismantling tile work in floors and roofs laid in cement mortar including stacking material within 50 metres lead.
For thickness of tiles 10 mm to 25 mm   (15.23.1)</t>
  </si>
  <si>
    <r>
      <t>Dismantling old plaster or skirting raking out joints and cleaning the surface for plaster including disposal of rubbish to the dumping ground within 50 metres lead.</t>
    </r>
    <r>
      <rPr>
        <b/>
        <sz val="16"/>
        <rFont val="Times New Roman"/>
        <family val="1"/>
      </rPr>
      <t xml:space="preserve"> (15.56)</t>
    </r>
  </si>
  <si>
    <t xml:space="preserve">Demolishing cement concrete manually/ by mechanical means including disposal of material within 50 metres lead as per direction of Engineer - in - charge.
Nominal concrete 1:3:6 or richer mix (i/c equivalent design mix) (15.2.1)
</t>
  </si>
  <si>
    <t xml:space="preserve">Demolishing brick work manually/ by mechanical means including stacking of serviceable material and disposal of unserviceable material within 50 metres lead as per direction of Engineer-in-charge.
 In cement mortar  (15.7.4)
</t>
  </si>
  <si>
    <r>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 sqm).</t>
    </r>
    <r>
      <rPr>
        <b/>
        <sz val="16"/>
        <rFont val="Times New Roman"/>
        <family val="1"/>
      </rPr>
      <t>(22.3)</t>
    </r>
  </si>
  <si>
    <r>
      <t xml:space="preserve">Removing dry or oil bound distemper, water proofing cement paint and the like by scrapping, sand papering and preparing the surface smooth including necessary repairs to scratches etc. complete. </t>
    </r>
    <r>
      <rPr>
        <b/>
        <sz val="16"/>
        <rFont val="Times New Roman"/>
        <family val="1"/>
      </rPr>
      <t xml:space="preserve"> (13.91)</t>
    </r>
  </si>
  <si>
    <r>
      <t xml:space="preserve">Providing and applying white cement based putty of average thickness 1 mm, of approved brand and manufacturer, over the plastered wall surface to prepare the surface even and smooth complete. </t>
    </r>
    <r>
      <rPr>
        <b/>
        <sz val="16"/>
        <rFont val="Times New Roman"/>
        <family val="1"/>
      </rPr>
      <t xml:space="preserve"> (13.80)</t>
    </r>
  </si>
  <si>
    <t xml:space="preserve">Distempering with oil bound washable distemper of approved brand and manufacture to give an even shade :
 New work (two or more coats) over and including water tinnable priming coat with cement primer  (13.41.1)  </t>
  </si>
  <si>
    <t xml:space="preserve">  Painting with synthetic enamel paint of approved brand and manufacture of required colour to give an even shade :  
One or more coats on old work  (13.99.1)</t>
  </si>
  <si>
    <t xml:space="preserve">Providing and laying in position cement concrete of specified grade excluding the cost of centering and shuttering - All work up to plinth level :
(A)  "1:2:4 (1 cement : 2 coarse sand (zone-III) : 4 graded stone aggregate 20 mm nominal size).  (4.1.3)
</t>
  </si>
  <si>
    <r>
      <rPr>
        <b/>
        <sz val="16"/>
        <rFont val="Times New Roman"/>
        <family val="1"/>
      </rPr>
      <t xml:space="preserve">(B) </t>
    </r>
    <r>
      <rPr>
        <sz val="16"/>
        <rFont val="Times New Roman"/>
        <family val="1"/>
      </rPr>
      <t xml:space="preserve">1:4:8 (1 Cement : 4 coarse sand (zone-III) : 8 graded stone aggregate 40 mm nominal size) </t>
    </r>
    <r>
      <rPr>
        <b/>
        <sz val="16"/>
        <rFont val="Times New Roman"/>
        <family val="1"/>
      </rPr>
      <t>(4.1.8)</t>
    </r>
  </si>
  <si>
    <t xml:space="preserve">Providing and fixing soil, waste and vent pipes :
 Centrifugally cast (spun) iron socket &amp; spigot (S&amp;S) pipe as per IS: 3989   (17.35.1.2)
</t>
  </si>
  <si>
    <t xml:space="preserve"> Providing and fixing collar :
Sand cast iron S&amp;S as per IS - 3989   (17.57.1.2)
</t>
  </si>
  <si>
    <t xml:space="preserve">Providing lead caulked joints to sand cast iron/centrifugally cast (spun) iron pipes and fittings of diameter :
100 mm  (17.58.1)
</t>
  </si>
  <si>
    <t>Providing and fixing bend of required degree with access door, insertion rubber washer 3 mm thick, bolts and nuts complete
Sand cast iron S&amp;S as per IS - 3989(17.38.1.2)</t>
  </si>
  <si>
    <t xml:space="preserve">Providing and fixing plain bend of required degree.
Sand cast iron S&amp;S as per IS : 3989 (17.39.1.2)
</t>
  </si>
  <si>
    <t xml:space="preserve">Providing and fixing double equal plain junction of required degree.
100x100x100x100 mm
Sand cast iron S&amp;S as per IS - 3989  (17.42.1.2)
</t>
  </si>
  <si>
    <t xml:space="preserve">Providing and fixing single equal plain junction of required degree with access door, insertion rubber washer 3 mm thick, bolts and nuts complete.
100x100x100 mm
Sand cast iron S&amp;S as per IS - 3989  (17.43.1.2)
</t>
  </si>
  <si>
    <t>Providing and fixing single equal plain junction of required degree :
100x100x100 mm
Sand cast iron S&amp;S as per IS - 3989   (17.44.1.2)</t>
  </si>
  <si>
    <t xml:space="preserve">Providing and fixing trap of self cleansing design with screwed down or hinged grating with or without vent arm complete, including cost of cutting and making good the walls and floors :
 100 mm inlet and 100 mm outlet
Sand cast iron S&amp;S as per IS: 3989    (17.60.1.1)
</t>
  </si>
  <si>
    <r>
      <t xml:space="preserve">Providing and fixing 100 mm sand cast Iron grating for gully trap. </t>
    </r>
    <r>
      <rPr>
        <b/>
        <sz val="16"/>
        <rFont val="Times New Roman"/>
        <family val="1"/>
      </rPr>
      <t>(17.29)</t>
    </r>
  </si>
  <si>
    <t>roviding and fixing M.S. stays and clamps for sand cast iron/ centrifugally cast (spun) iron pipes of diameter :
100 mm (17.59.1)</t>
  </si>
  <si>
    <t xml:space="preserve">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
White Vitreous china Orissa pattern W.C. pan of size 580x440 mm with integral type foot rests (17.1.1)
</t>
  </si>
  <si>
    <t xml:space="preserve">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
W.C. pan with ISI marked white solid plastic seat and lid (17.2.1)
</t>
  </si>
  <si>
    <t xml:space="preserve">Providing and fixing wash basin with C.I. brackets, 15 mm C.P. brass pillar taps, 32 mm C.P. brass waste of standard pattern, including painting of fittings and brackets, cutting and making good the walls wherever require:
White Vitreous China Wash basin size 630x450 mm with a single 15 mm C.P. brass pillar tap (17.7.2)
</t>
  </si>
  <si>
    <t xml:space="preserve">Providing and fixing P.V.C. waste pipe for sink or wash basin including P.V.C. waste fittings complete.
 Semi rigid pipe
32 mm dia (17.28.1.1)
</t>
  </si>
  <si>
    <t xml:space="preserve"> Providing and fixing mirror of superior glass (of approved quality) and of required shape and size with plastic moulded frame of approved make and shade with 6 mm thick hard board backing :
Rectangular shape 453x357 mm  (17.32.2)
</t>
  </si>
  <si>
    <t xml:space="preserve">Providing and fixing white vitreous china flat back half stall urinal of size 580x380x350 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
(A)   Single half stall urinal with 5 litre P.V.C. automatic flushing cistern   (17.5.1)
</t>
  </si>
  <si>
    <r>
      <rPr>
        <b/>
        <sz val="16"/>
        <rFont val="Times New Roman"/>
        <family val="1"/>
      </rPr>
      <t xml:space="preserve">(B) </t>
    </r>
    <r>
      <rPr>
        <sz val="16"/>
        <rFont val="Times New Roman"/>
        <family val="1"/>
      </rPr>
      <t xml:space="preserve">  Range of two half stall urinals with 5 litre P.V.C. automatic flushing cistern   </t>
    </r>
    <r>
      <rPr>
        <b/>
        <sz val="16"/>
        <rFont val="Times New Roman"/>
        <family val="1"/>
      </rPr>
      <t>(17.5.2)</t>
    </r>
  </si>
  <si>
    <t xml:space="preserve">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
 For pipes 100 to 250 mm diameter   (19.21.1)
</t>
  </si>
  <si>
    <t>Half brick masonry with common burnt clay F.P.S. (non modular) bricks of class designation 7.5 in superstructure above plinth level up to floor V level.
 Cement mortar 1:4 (1 cement :4 coarse sand)   (6.13.2)</t>
  </si>
  <si>
    <t xml:space="preserve">  Providing and fixing G.I. pipes complete with G.I. fittings and clamps, i/c cutting and making good the walls etc.
Internal work - Exposed on wall
(A) 15 mm dia nominal bore   (18.10.1)
</t>
  </si>
  <si>
    <r>
      <rPr>
        <b/>
        <sz val="16"/>
        <rFont val="Times New Roman"/>
        <family val="1"/>
      </rPr>
      <t xml:space="preserve">(B) </t>
    </r>
    <r>
      <rPr>
        <sz val="16"/>
        <rFont val="Times New Roman"/>
        <family val="1"/>
      </rPr>
      <t xml:space="preserve">15 mm dia nominal bore   </t>
    </r>
    <r>
      <rPr>
        <b/>
        <sz val="16"/>
        <rFont val="Times New Roman"/>
        <family val="1"/>
      </rPr>
      <t>(18.10.2)</t>
    </r>
  </si>
  <si>
    <r>
      <rPr>
        <b/>
        <sz val="16"/>
        <rFont val="Times New Roman"/>
        <family val="1"/>
      </rPr>
      <t>(C)</t>
    </r>
    <r>
      <rPr>
        <sz val="16"/>
        <rFont val="Times New Roman"/>
        <family val="1"/>
      </rPr>
      <t xml:space="preserve">25 mm dia nominal bore  </t>
    </r>
    <r>
      <rPr>
        <b/>
        <sz val="16"/>
        <rFont val="Times New Roman"/>
        <family val="1"/>
      </rPr>
      <t>(18.10.3)</t>
    </r>
  </si>
  <si>
    <t xml:space="preserve"> Providing and fixing C.P. brass bib cock of approved quality conforming to IS:8931 :
15 mm nominal bore (18.49.1)</t>
  </si>
  <si>
    <t xml:space="preserve">Providing and fixing C.P. brass stop cock (concealed) of standard design and of approved make conforming to IS:8931.
15 mm nominal bore (18.52.1)
</t>
  </si>
  <si>
    <r>
      <t>Providing and fixing PTMT swivelling shower, 15 mm nominal bore, weighing not less than 40 gms</t>
    </r>
    <r>
      <rPr>
        <b/>
        <sz val="16"/>
        <rFont val="Times New Roman"/>
        <family val="1"/>
      </rPr>
      <t xml:space="preserve"> (18.64)</t>
    </r>
  </si>
  <si>
    <t xml:space="preserve">Making connection of G.I. distribution branch with G.I. main of following sizes by providing and fixing tee, including cutting and threading the pipe etc. complete :
25 to 40 mm nominal bore  (18.13.1)
</t>
  </si>
  <si>
    <t>Painting G.I. pipes and fittings with synthetic enamel white paint with two coats over a ready mixed priming coat, both of approved quality for new work :
25 mm diameter pipe   (18.38.3)</t>
  </si>
  <si>
    <t xml:space="preserve"> Providing and fixing stone slab with table rubbed, edges rounded and polished, of size 75x50 cm deep and 1.8 cm thick, fixed in urinal partitions by cutting a chase of appropriate width with chase cutter and embedding the stone in the chase with epoxy grout or with cement concrete 1:2:4 (1 cement : 2 coarse sand : 4 graded stone aggregate 6 mm nominal size) as per direction of Engineer-in-charge and finished smooth.
Granite Stone of approved shade (8.10.2)</t>
  </si>
  <si>
    <r>
      <t xml:space="preserve">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t>
    </r>
    <r>
      <rPr>
        <b/>
        <sz val="16"/>
        <rFont val="Times New Roman"/>
        <family val="1"/>
      </rPr>
      <t>(8.31)</t>
    </r>
  </si>
  <si>
    <r>
      <t xml:space="preserve">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3.3kg/sqm including pointing the joints with white cement and matching pigment etc., complete. </t>
    </r>
    <r>
      <rPr>
        <b/>
        <sz val="16"/>
        <rFont val="Times New Roman"/>
        <family val="1"/>
      </rPr>
      <t>(11.37)</t>
    </r>
  </si>
  <si>
    <t xml:space="preserve">Steel work welded in built up sections/ framed work, including cutting, hoisting, fixing in position and applying a priming coat of approved steel primer using structural steel etc. as required.
 In gratings, frames, guard bar, ladder, railings, brackets, gates and similar works  (10.25.2)
</t>
  </si>
  <si>
    <t xml:space="preserve"> 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
30 mm thick including ISI marked Stainless Steel butt hinges with necessary screws   (9.20.2)</t>
  </si>
  <si>
    <t xml:space="preserve"> Painting with synthetic enamel paint of approved brand and manufacture of required colour to give an even shade :
Two or more coats on new work over an under coat of suitable shade with ordinary paint of approved brand and manufacture   (13.62.1)
</t>
  </si>
  <si>
    <t xml:space="preserve"> 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For fixed portion
Anodised aluminium (anodised transparent or dyed to required shade according to IS: 1868, Minimum anodic coating of grade AC 15) (21.1.1.1)</t>
  </si>
  <si>
    <t xml:space="preserve"> Providing and fixing aluminium handles, ISI marked, anodised (anodic coating not less than grade AC 10 as per IS : 1868) transparent or dyed to required colour or shade, with necessary screws etc. complete :
  125 mm (9.100.1)
</t>
  </si>
  <si>
    <t xml:space="preserve">  Providing and fixing aluminium tower bolts, ISI marked, anodised (anodic coating not less than grade AC 10 as per IS : 1868 ) transparent or dyed to required colour or shade, with necessary screws etc. complete :
  250x10 mm (9.97.2)</t>
  </si>
  <si>
    <t xml:space="preserve"> Providing and fixing aluminium sliding door bolts, ISI marked anodised (anodic coating not less than grade AC 10 as per IS : 1868), transparent or dyed to required colour or shade, with nuts and screws etc. complete :
 250x16 mm (9.96.2)
</t>
  </si>
  <si>
    <t xml:space="preserve"> Painting with synthetic enamel paint of approved brand and manufacture to give an even shade :
 Two or more coats on new work   (13.61.1)</t>
  </si>
  <si>
    <r>
      <t xml:space="preserve">Structural steel work riveted, bolted or welded in built up sections, trusses and framed work, including cutting, hoisting, fixing in position and applying a priming coat of approved steel primer all complete. </t>
    </r>
    <r>
      <rPr>
        <b/>
        <sz val="16"/>
        <rFont val="Times New Roman"/>
        <family val="1"/>
      </rPr>
      <t>(10.2)</t>
    </r>
  </si>
  <si>
    <t xml:space="preserve">Providing and fixing aluminium tower bolts, ISI marked, anodised (anodic coating not less than grade AC 10 as per IS : 1868 ) transparent or dyed to required colour or shade, with necessary screws etc. complete :
300x10 mm (9.97.1)
</t>
  </si>
  <si>
    <t xml:space="preserve">Providing and fixing aluminium sliding door bolts, ISI marked anodised (anodic coating not less than grade AC 10 as per IS : 1868), transparent or dyed to required colour or shade, with nuts and screws etc. complete :
300x16 mm  (9.96.1)
</t>
  </si>
  <si>
    <t xml:space="preserve"> 12 mm cement plaster of mix :
 (A) 1:4 (1 cement: 4 coarse sand) (13.4.1)</t>
  </si>
  <si>
    <t>15 mm cement plaster on rough side of single or half brick wall of mix : 
(B) 1:6 (1 cement: 6 coarse sand) (13.5.2)</t>
  </si>
  <si>
    <t>Finishing walls with Acrylic Smooth exterior paint of required shade : 
 New work (Two or more coat applied @ 1.67 ltr/10 sqm over and including priming coat of exterior primer applied @ 2.20 kg/ 10 sqm) ( 13.46.1 )</t>
  </si>
  <si>
    <t>Renewing glass panes and refixing existing wooden fillets: 
 Float glass panes of thickness 4 mm ( (14.7.1 )</t>
  </si>
  <si>
    <t xml:space="preserve"> Constructing brick masonry manhole in cement mortar 1:4 ( 1 cement
: 4 coarse sand ) with R.C.C. top slab with 1:1.5:3 mix (1 cement : 1.5 coarse sand (zone- III) : 3 graded stone aggregate 20 mm nominal size), foundation concrete 1:4:8 mix (1 cement : 4 coarse sand (zone- III) : 8 graded stone aggregate 40 mm nominal size), inside plastering 12 mm thick with cement mortar 1:3 (1 cement : 3 coarse sand) finished with floating coat of neat cement and making SUB HEAD : 19.0 DRAINAGE 364 Code Description Unit Rate No. channels in cement concrete 1:2:4 (1 cement : 2 coarse sand : 4 graded stone aggregate 20 mm nominal size) finished with a floatingcoat of neat cement complete as per standard design :
 Inside size 90x80 cm and 45 cm deep including C.I. coverwith frame (light duty) 455x610 mm internal dimensions, total weight of cover and frame to be not less than 38 kg(weight of cover 23 kg and weight of frame 15 kg) :
 With common burnt clay F.P.S. (non modular) bricks of class designation 7.5  ( 19.7.1.1)</t>
  </si>
  <si>
    <t>Distempering with 1st quality acrylic distemper (ready made) having VOC content less than 50 gm per ltr. of approved manufacturer and of required shade and colour complete. as per manufacturer’s specification.
13.108.1 One or more coats on old work</t>
  </si>
  <si>
    <t xml:space="preserve"> Providing and fixing C.P. brass angle valve for basin mixer and geyser points of approved quality conforming to IS:8931
15mm nominal bore   (18.53.1 )
</t>
  </si>
  <si>
    <t xml:space="preserve"> Dismantling C.I. or asbestos rain water pipe with fittings and clamps including stacking the material within 50 metres lead :
100 mm dia pipe   (15.42.2  )
</t>
  </si>
  <si>
    <r>
      <t>Providing and laying 75 mm thick compacted bed of dry brick
aggregate of 40 mm thick nominal size including spreading, well
ramming, consolidating and grouting with jamuna sand, including
finishing smooth etc. complete as per direction of Engineer-in-charge</t>
    </r>
    <r>
      <rPr>
        <b/>
        <sz val="16"/>
        <rFont val="Times New Roman"/>
        <family val="1"/>
      </rPr>
      <t>(16.64)</t>
    </r>
  </si>
  <si>
    <r>
      <t>Carriage of malba</t>
    </r>
    <r>
      <rPr>
        <b/>
        <sz val="16"/>
        <rFont val="Times New Roman"/>
        <family val="1"/>
      </rPr>
      <t xml:space="preserve"> (approved rate) </t>
    </r>
  </si>
  <si>
    <t>Sqm</t>
  </si>
  <si>
    <t>Mtr.</t>
  </si>
  <si>
    <t>Nos.</t>
  </si>
  <si>
    <t>Mtrs</t>
  </si>
  <si>
    <t>Kg</t>
  </si>
  <si>
    <t>trip</t>
  </si>
  <si>
    <t>Name of Work:Renovation of one no of toilet block in Limbdi Hostel, IIT(BHU)</t>
  </si>
  <si>
    <t>Contract No:  IIT(BHU)/IWD/CT-08/2022-23/283 Dated 07.06.2022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</si>
</sst>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6"/>
      <name val="Times New Roman"/>
      <family val="1"/>
    </font>
    <font>
      <b/>
      <sz val="1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Times New Roman"/>
      <family val="1"/>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Times New Roman"/>
      <family val="1"/>
    </font>
    <font>
      <sz val="12"/>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indexed="27"/>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dotted"/>
    </border>
    <border>
      <left style="thin"/>
      <right style="thin"/>
      <top/>
      <bottom/>
    </border>
    <border>
      <left style="thin"/>
      <right style="thin"/>
      <top style="dotted"/>
      <bottom/>
    </border>
    <border>
      <left style="thin"/>
      <right style="thin"/>
      <top/>
      <bottom style="dotted"/>
    </border>
    <border>
      <left style="thin"/>
      <right style="thin"/>
      <top style="dotted"/>
      <bottom style="thin"/>
    </border>
    <border>
      <left style="thin"/>
      <right style="thin"/>
      <top style="thin"/>
      <bottom style="thin"/>
    </border>
    <border>
      <left style="thin"/>
      <right/>
      <top style="thin"/>
      <bottom style="dotted"/>
    </border>
    <border>
      <left style="thin"/>
      <right/>
      <top style="dotted"/>
      <bottom style="dotted"/>
    </border>
    <border>
      <left style="thin"/>
      <right style="thin"/>
      <top/>
      <bottom style="thin"/>
    </border>
    <border>
      <left/>
      <right style="thin"/>
      <top/>
      <bottom style="thin"/>
    </border>
    <border>
      <left style="thin"/>
      <right/>
      <top/>
      <bottom style="thin"/>
    </border>
    <border>
      <left style="thin"/>
      <right style="thin"/>
      <top style="dotted"/>
      <bottom style="dotted"/>
    </border>
    <border>
      <left style="thin"/>
      <right/>
      <top/>
      <bottom style="dotted"/>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1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80"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80"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0" fontId="25" fillId="0" borderId="21" xfId="0" applyFont="1" applyBorder="1" applyAlignment="1">
      <alignment horizontal="left" vertical="top" wrapText="1" shrinkToFit="1"/>
    </xf>
    <xf numFmtId="0" fontId="25" fillId="0" borderId="22" xfId="0" applyNumberFormat="1" applyFont="1" applyBorder="1" applyAlignment="1">
      <alignment horizontal="left" vertical="top" wrapText="1" shrinkToFit="1"/>
    </xf>
    <xf numFmtId="0" fontId="25" fillId="34" borderId="21" xfId="0" applyFont="1" applyFill="1" applyBorder="1" applyAlignment="1">
      <alignment horizontal="left" vertical="top" wrapText="1" shrinkToFit="1"/>
    </xf>
    <xf numFmtId="0" fontId="25" fillId="0" borderId="23" xfId="0" applyNumberFormat="1" applyFont="1" applyBorder="1" applyAlignment="1">
      <alignment horizontal="left" vertical="top" wrapText="1" shrinkToFit="1"/>
    </xf>
    <xf numFmtId="0" fontId="25" fillId="0" borderId="24" xfId="0" applyNumberFormat="1" applyFont="1" applyBorder="1" applyAlignment="1">
      <alignment horizontal="left" vertical="top" wrapText="1" shrinkToFit="1"/>
    </xf>
    <xf numFmtId="0" fontId="25" fillId="0" borderId="25" xfId="0" applyNumberFormat="1" applyFont="1" applyBorder="1" applyAlignment="1">
      <alignment horizontal="left" vertical="top" wrapText="1" shrinkToFit="1"/>
    </xf>
    <xf numFmtId="0" fontId="25" fillId="0" borderId="26" xfId="0" applyNumberFormat="1" applyFont="1" applyBorder="1" applyAlignment="1">
      <alignment horizontal="left" vertical="top" wrapText="1" shrinkToFit="1"/>
    </xf>
    <xf numFmtId="0" fontId="62" fillId="0" borderId="27" xfId="0" applyFont="1" applyBorder="1" applyAlignment="1">
      <alignment horizontal="left" wrapText="1"/>
    </xf>
    <xf numFmtId="0" fontId="62" fillId="0" borderId="28" xfId="0" applyFont="1" applyBorder="1" applyAlignment="1">
      <alignment wrapText="1"/>
    </xf>
    <xf numFmtId="0" fontId="25" fillId="34" borderId="24" xfId="0" applyNumberFormat="1" applyFont="1" applyFill="1" applyBorder="1" applyAlignment="1">
      <alignment horizontal="left" vertical="top" wrapText="1" shrinkToFit="1"/>
    </xf>
    <xf numFmtId="0" fontId="25" fillId="34" borderId="29" xfId="0" applyNumberFormat="1" applyFont="1" applyFill="1" applyBorder="1" applyAlignment="1">
      <alignment horizontal="left" vertical="top" wrapText="1" shrinkToFit="1"/>
    </xf>
    <xf numFmtId="0" fontId="25" fillId="0" borderId="29" xfId="0" applyNumberFormat="1" applyFont="1" applyBorder="1" applyAlignment="1">
      <alignment horizontal="left" vertical="top" wrapText="1" shrinkToFit="1"/>
    </xf>
    <xf numFmtId="2" fontId="62" fillId="34" borderId="30" xfId="0" applyNumberFormat="1" applyFont="1" applyFill="1" applyBorder="1" applyAlignment="1">
      <alignment horizontal="center" wrapText="1"/>
    </xf>
    <xf numFmtId="181" fontId="62" fillId="34" borderId="29" xfId="0" applyNumberFormat="1" applyFont="1" applyFill="1" applyBorder="1" applyAlignment="1">
      <alignment horizontal="center" wrapText="1"/>
    </xf>
    <xf numFmtId="2" fontId="62" fillId="34" borderId="29" xfId="0" applyNumberFormat="1" applyFont="1" applyFill="1" applyBorder="1" applyAlignment="1">
      <alignment horizontal="center"/>
    </xf>
    <xf numFmtId="2" fontId="62" fillId="34" borderId="29" xfId="0" applyNumberFormat="1" applyFont="1" applyFill="1" applyBorder="1" applyAlignment="1">
      <alignment horizontal="center" wrapText="1"/>
    </xf>
    <xf numFmtId="1" fontId="62" fillId="34" borderId="30" xfId="0" applyNumberFormat="1" applyFont="1" applyFill="1" applyBorder="1" applyAlignment="1">
      <alignment horizontal="center" wrapText="1"/>
    </xf>
    <xf numFmtId="1" fontId="62" fillId="34" borderId="29" xfId="0" applyNumberFormat="1" applyFont="1" applyFill="1" applyBorder="1" applyAlignment="1">
      <alignment horizontal="center" wrapText="1"/>
    </xf>
    <xf numFmtId="1" fontId="62" fillId="34" borderId="31" xfId="0" applyNumberFormat="1" applyFont="1" applyFill="1" applyBorder="1" applyAlignment="1">
      <alignment horizontal="center" wrapText="1"/>
    </xf>
    <xf numFmtId="181" fontId="62" fillId="34" borderId="31" xfId="0" applyNumberFormat="1" applyFont="1" applyFill="1" applyBorder="1" applyAlignment="1">
      <alignment horizontal="center" wrapText="1"/>
    </xf>
    <xf numFmtId="2" fontId="62" fillId="34" borderId="31" xfId="0" applyNumberFormat="1" applyFont="1" applyFill="1" applyBorder="1" applyAlignment="1">
      <alignment horizontal="center"/>
    </xf>
    <xf numFmtId="1" fontId="62" fillId="34" borderId="32" xfId="0" applyNumberFormat="1" applyFont="1" applyFill="1" applyBorder="1" applyAlignment="1">
      <alignment horizontal="center" wrapText="1"/>
    </xf>
    <xf numFmtId="181" fontId="62" fillId="34" borderId="32" xfId="0" applyNumberFormat="1" applyFont="1" applyFill="1" applyBorder="1" applyAlignment="1">
      <alignment horizontal="center" wrapText="1"/>
    </xf>
    <xf numFmtId="2" fontId="62" fillId="34" borderId="32" xfId="0" applyNumberFormat="1" applyFont="1" applyFill="1" applyBorder="1" applyAlignment="1">
      <alignment horizontal="center"/>
    </xf>
    <xf numFmtId="2" fontId="62" fillId="34" borderId="32" xfId="0" applyNumberFormat="1" applyFont="1" applyFill="1" applyBorder="1" applyAlignment="1">
      <alignment horizontal="center" wrapText="1"/>
    </xf>
    <xf numFmtId="2" fontId="62" fillId="34" borderId="26" xfId="0" applyNumberFormat="1" applyFont="1" applyFill="1" applyBorder="1" applyAlignment="1">
      <alignment horizontal="center" wrapText="1"/>
    </xf>
    <xf numFmtId="181" fontId="62" fillId="34" borderId="26" xfId="0" applyNumberFormat="1" applyFont="1" applyFill="1" applyBorder="1" applyAlignment="1">
      <alignment horizontal="center" wrapText="1"/>
    </xf>
    <xf numFmtId="2" fontId="62" fillId="34" borderId="26" xfId="0" applyNumberFormat="1" applyFont="1" applyFill="1" applyBorder="1" applyAlignment="1">
      <alignment horizontal="center"/>
    </xf>
    <xf numFmtId="2" fontId="62" fillId="34" borderId="33" xfId="0" applyNumberFormat="1" applyFont="1" applyFill="1" applyBorder="1" applyAlignment="1">
      <alignment horizontal="center"/>
    </xf>
    <xf numFmtId="0" fontId="62" fillId="34" borderId="33" xfId="0" applyFont="1" applyFill="1" applyBorder="1" applyAlignment="1">
      <alignment horizontal="center"/>
    </xf>
    <xf numFmtId="0" fontId="62" fillId="34" borderId="31" xfId="0" applyFont="1" applyFill="1" applyBorder="1" applyAlignment="1">
      <alignment horizontal="center"/>
    </xf>
    <xf numFmtId="181" fontId="63" fillId="34" borderId="29" xfId="0" applyNumberFormat="1" applyFont="1" applyFill="1" applyBorder="1" applyAlignment="1">
      <alignment horizontal="center"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34" xfId="56" applyNumberFormat="1" applyFont="1" applyFill="1" applyBorder="1" applyAlignment="1" applyProtection="1">
      <alignment horizontal="center" wrapText="1"/>
      <protection locked="0"/>
    </xf>
    <xf numFmtId="0" fontId="7" fillId="35"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9"/>
  <sheetViews>
    <sheetView showGridLines="0" zoomScale="70" zoomScaleNormal="70" zoomScalePageLayoutView="0" workbookViewId="0" topLeftCell="A1">
      <selection activeCell="A8" sqref="A8"/>
    </sheetView>
  </sheetViews>
  <sheetFormatPr defaultColWidth="9.140625" defaultRowHeight="15"/>
  <cols>
    <col min="1" max="1" width="17.140625" style="1" customWidth="1"/>
    <col min="2" max="2" width="96.710937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3.8515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112" t="str">
        <f>B2&amp;" BoQ"</f>
        <v>Percentage BoQ</v>
      </c>
      <c r="B1" s="112"/>
      <c r="C1" s="112"/>
      <c r="D1" s="112"/>
      <c r="E1" s="112"/>
      <c r="F1" s="112"/>
      <c r="G1" s="112"/>
      <c r="H1" s="112"/>
      <c r="I1" s="112"/>
      <c r="J1" s="112"/>
      <c r="K1" s="112"/>
      <c r="L1" s="112"/>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113" t="s">
        <v>69</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IE4" s="10"/>
      <c r="IF4" s="10"/>
      <c r="IG4" s="10"/>
      <c r="IH4" s="10"/>
      <c r="II4" s="10"/>
    </row>
    <row r="5" spans="1:243" s="9" customFormat="1" ht="36" customHeight="1">
      <c r="A5" s="113" t="s">
        <v>215</v>
      </c>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IE5" s="10"/>
      <c r="IF5" s="10"/>
      <c r="IG5" s="10"/>
      <c r="IH5" s="10"/>
      <c r="II5" s="10"/>
    </row>
    <row r="6" spans="1:243" s="9" customFormat="1" ht="27" customHeight="1">
      <c r="A6" s="113" t="s">
        <v>216</v>
      </c>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IE6" s="10"/>
      <c r="IF6" s="10"/>
      <c r="IG6" s="10"/>
      <c r="IH6" s="10"/>
      <c r="II6" s="10"/>
    </row>
    <row r="7" spans="1:243" s="9" customFormat="1" ht="15" hidden="1">
      <c r="A7" s="114" t="s">
        <v>7</v>
      </c>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IE7" s="10"/>
      <c r="IF7" s="10"/>
      <c r="IG7" s="10"/>
      <c r="IH7" s="10"/>
      <c r="II7" s="10"/>
    </row>
    <row r="8" spans="1:243" s="12" customFormat="1" ht="60">
      <c r="A8" s="11" t="s">
        <v>66</v>
      </c>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IE8" s="13"/>
      <c r="IF8" s="13"/>
      <c r="IG8" s="13"/>
      <c r="IH8" s="13"/>
      <c r="II8" s="13"/>
    </row>
    <row r="9" spans="1:243" s="14" customFormat="1" ht="15">
      <c r="A9" s="110" t="s">
        <v>8</v>
      </c>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79</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81</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81</v>
      </c>
      <c r="IC13" s="38" t="s">
        <v>34</v>
      </c>
      <c r="IE13" s="39"/>
      <c r="IF13" s="39" t="s">
        <v>35</v>
      </c>
      <c r="IG13" s="39" t="s">
        <v>36</v>
      </c>
      <c r="IH13" s="39">
        <v>10</v>
      </c>
      <c r="II13" s="39" t="s">
        <v>37</v>
      </c>
    </row>
    <row r="14" spans="1:243" s="38" customFormat="1" ht="81.75" customHeight="1">
      <c r="A14" s="22">
        <v>1</v>
      </c>
      <c r="B14" s="78" t="s">
        <v>146</v>
      </c>
      <c r="C14" s="24" t="s">
        <v>38</v>
      </c>
      <c r="D14" s="90">
        <v>201</v>
      </c>
      <c r="E14" s="91" t="s">
        <v>209</v>
      </c>
      <c r="F14" s="92">
        <v>54.85</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11024.85</v>
      </c>
      <c r="BB14" s="48">
        <f aca="true" t="shared" si="2" ref="BB14:BB24">BA14+SUM(N14:AZ14)</f>
        <v>11024.85</v>
      </c>
      <c r="BC14" s="37" t="str">
        <f aca="true" t="shared" si="3" ref="BC14:BC24">SpellNumber(L14,BB14)</f>
        <v>INR  Eleven Thousand  &amp;Twenty Four  and Paise Eighty Five Only</v>
      </c>
      <c r="IA14" s="38">
        <v>1</v>
      </c>
      <c r="IB14" s="77" t="s">
        <v>86</v>
      </c>
      <c r="IC14" s="38" t="s">
        <v>38</v>
      </c>
      <c r="ID14" s="38">
        <v>1446</v>
      </c>
      <c r="IE14" s="39" t="s">
        <v>82</v>
      </c>
      <c r="IF14" s="39" t="s">
        <v>42</v>
      </c>
      <c r="IG14" s="39" t="s">
        <v>36</v>
      </c>
      <c r="IH14" s="39">
        <v>123.223</v>
      </c>
      <c r="II14" s="39" t="s">
        <v>39</v>
      </c>
    </row>
    <row r="15" spans="1:243" s="38" customFormat="1" ht="81.75" customHeight="1">
      <c r="A15" s="22">
        <v>2</v>
      </c>
      <c r="B15" s="79" t="s">
        <v>147</v>
      </c>
      <c r="C15" s="24" t="s">
        <v>43</v>
      </c>
      <c r="D15" s="90">
        <v>153</v>
      </c>
      <c r="E15" s="91" t="s">
        <v>209</v>
      </c>
      <c r="F15" s="92">
        <v>39</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5967</v>
      </c>
      <c r="BB15" s="48">
        <f t="shared" si="2"/>
        <v>5967</v>
      </c>
      <c r="BC15" s="37" t="str">
        <f t="shared" si="3"/>
        <v>INR  Five Thousand Nine Hundred &amp; Sixty Seven  Only</v>
      </c>
      <c r="IA15" s="38">
        <v>2</v>
      </c>
      <c r="IB15" s="77" t="s">
        <v>87</v>
      </c>
      <c r="IC15" s="38" t="s">
        <v>43</v>
      </c>
      <c r="ID15" s="38">
        <v>482</v>
      </c>
      <c r="IE15" s="39" t="s">
        <v>82</v>
      </c>
      <c r="IF15" s="39" t="s">
        <v>44</v>
      </c>
      <c r="IG15" s="39" t="s">
        <v>45</v>
      </c>
      <c r="IH15" s="39">
        <v>213</v>
      </c>
      <c r="II15" s="39" t="s">
        <v>39</v>
      </c>
    </row>
    <row r="16" spans="1:243" s="38" customFormat="1" ht="81.75" customHeight="1">
      <c r="A16" s="22">
        <v>3</v>
      </c>
      <c r="B16" s="78" t="s">
        <v>148</v>
      </c>
      <c r="C16" s="24" t="s">
        <v>46</v>
      </c>
      <c r="D16" s="90">
        <v>9</v>
      </c>
      <c r="E16" s="91" t="s">
        <v>82</v>
      </c>
      <c r="F16" s="92">
        <v>1737.45</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15637.05</v>
      </c>
      <c r="BB16" s="48">
        <f t="shared" si="2"/>
        <v>15637.05</v>
      </c>
      <c r="BC16" s="37" t="str">
        <f t="shared" si="3"/>
        <v>INR  Fifteen Thousand Six Hundred &amp; Thirty Seven  and Paise Five Only</v>
      </c>
      <c r="IA16" s="38">
        <v>3</v>
      </c>
      <c r="IB16" s="77" t="s">
        <v>88</v>
      </c>
      <c r="IC16" s="38" t="s">
        <v>46</v>
      </c>
      <c r="ID16" s="38">
        <v>241</v>
      </c>
      <c r="IE16" s="39" t="s">
        <v>82</v>
      </c>
      <c r="IF16" s="39" t="s">
        <v>35</v>
      </c>
      <c r="IG16" s="39" t="s">
        <v>47</v>
      </c>
      <c r="IH16" s="39">
        <v>10</v>
      </c>
      <c r="II16" s="39" t="s">
        <v>39</v>
      </c>
    </row>
    <row r="17" spans="1:243" s="38" customFormat="1" ht="99.75" customHeight="1">
      <c r="A17" s="22">
        <v>4</v>
      </c>
      <c r="B17" s="78" t="s">
        <v>149</v>
      </c>
      <c r="C17" s="24" t="s">
        <v>48</v>
      </c>
      <c r="D17" s="90">
        <v>1</v>
      </c>
      <c r="E17" s="91" t="s">
        <v>82</v>
      </c>
      <c r="F17" s="92">
        <v>1469.9</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1469.9</v>
      </c>
      <c r="BB17" s="48">
        <f t="shared" si="2"/>
        <v>1469.9</v>
      </c>
      <c r="BC17" s="37" t="str">
        <f t="shared" si="3"/>
        <v>INR  One Thousand Four Hundred &amp; Sixty Nine  and Paise Ninety Only</v>
      </c>
      <c r="IA17" s="38">
        <v>4</v>
      </c>
      <c r="IB17" s="77" t="s">
        <v>89</v>
      </c>
      <c r="IC17" s="38" t="s">
        <v>48</v>
      </c>
      <c r="ID17" s="38">
        <v>241</v>
      </c>
      <c r="IE17" s="39" t="s">
        <v>82</v>
      </c>
      <c r="IF17" s="39" t="s">
        <v>49</v>
      </c>
      <c r="IG17" s="39" t="s">
        <v>50</v>
      </c>
      <c r="IH17" s="39">
        <v>10</v>
      </c>
      <c r="II17" s="39" t="s">
        <v>39</v>
      </c>
    </row>
    <row r="18" spans="1:243" s="38" customFormat="1" ht="264" customHeight="1">
      <c r="A18" s="22">
        <v>5</v>
      </c>
      <c r="B18" s="78" t="s">
        <v>150</v>
      </c>
      <c r="C18" s="24" t="s">
        <v>51</v>
      </c>
      <c r="D18" s="90">
        <v>13</v>
      </c>
      <c r="E18" s="91" t="s">
        <v>209</v>
      </c>
      <c r="F18" s="92">
        <v>705.7</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9174.1</v>
      </c>
      <c r="BB18" s="48">
        <f t="shared" si="2"/>
        <v>9174.1</v>
      </c>
      <c r="BC18" s="37" t="str">
        <f t="shared" si="3"/>
        <v>INR  Nine Thousand One Hundred &amp; Seventy Four  and Paise Ten Only</v>
      </c>
      <c r="IA18" s="38">
        <v>5</v>
      </c>
      <c r="IB18" s="77" t="s">
        <v>90</v>
      </c>
      <c r="IC18" s="38" t="s">
        <v>51</v>
      </c>
      <c r="ID18" s="38">
        <v>4819</v>
      </c>
      <c r="IE18" s="39" t="s">
        <v>68</v>
      </c>
      <c r="IF18" s="39" t="s">
        <v>42</v>
      </c>
      <c r="IG18" s="39" t="s">
        <v>36</v>
      </c>
      <c r="IH18" s="39">
        <v>123.223</v>
      </c>
      <c r="II18" s="39" t="s">
        <v>39</v>
      </c>
    </row>
    <row r="19" spans="1:243" s="38" customFormat="1" ht="81.75" customHeight="1">
      <c r="A19" s="22">
        <v>6</v>
      </c>
      <c r="B19" s="80" t="s">
        <v>151</v>
      </c>
      <c r="C19" s="24" t="s">
        <v>52</v>
      </c>
      <c r="D19" s="93">
        <v>60</v>
      </c>
      <c r="E19" s="91" t="s">
        <v>209</v>
      </c>
      <c r="F19" s="92">
        <v>18.25</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1095</v>
      </c>
      <c r="BB19" s="48">
        <f t="shared" si="2"/>
        <v>1095</v>
      </c>
      <c r="BC19" s="37" t="str">
        <f t="shared" si="3"/>
        <v>INR  One Thousand  &amp;Ninety Five  Only</v>
      </c>
      <c r="IA19" s="38">
        <v>6</v>
      </c>
      <c r="IB19" s="77" t="s">
        <v>91</v>
      </c>
      <c r="IC19" s="38" t="s">
        <v>52</v>
      </c>
      <c r="ID19" s="38">
        <v>482</v>
      </c>
      <c r="IE19" s="39" t="s">
        <v>82</v>
      </c>
      <c r="IF19" s="39" t="s">
        <v>44</v>
      </c>
      <c r="IG19" s="39" t="s">
        <v>45</v>
      </c>
      <c r="IH19" s="39">
        <v>213</v>
      </c>
      <c r="II19" s="39" t="s">
        <v>39</v>
      </c>
    </row>
    <row r="20" spans="1:243" s="38" customFormat="1" ht="81.75" customHeight="1">
      <c r="A20" s="22">
        <v>7</v>
      </c>
      <c r="B20" s="78" t="s">
        <v>152</v>
      </c>
      <c r="C20" s="24" t="s">
        <v>53</v>
      </c>
      <c r="D20" s="93">
        <v>60</v>
      </c>
      <c r="E20" s="91" t="s">
        <v>209</v>
      </c>
      <c r="F20" s="92">
        <v>115.15</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6909</v>
      </c>
      <c r="BB20" s="48">
        <f t="shared" si="2"/>
        <v>6909</v>
      </c>
      <c r="BC20" s="37" t="str">
        <f t="shared" si="3"/>
        <v>INR  Six Thousand Nine Hundred &amp; Nine  Only</v>
      </c>
      <c r="IA20" s="38">
        <v>7</v>
      </c>
      <c r="IB20" s="77" t="s">
        <v>92</v>
      </c>
      <c r="IC20" s="38" t="s">
        <v>53</v>
      </c>
      <c r="ID20" s="38">
        <v>4819</v>
      </c>
      <c r="IE20" s="39" t="s">
        <v>68</v>
      </c>
      <c r="IF20" s="39" t="s">
        <v>35</v>
      </c>
      <c r="IG20" s="39" t="s">
        <v>47</v>
      </c>
      <c r="IH20" s="39">
        <v>10</v>
      </c>
      <c r="II20" s="39" t="s">
        <v>39</v>
      </c>
    </row>
    <row r="21" spans="1:243" s="38" customFormat="1" ht="96" customHeight="1">
      <c r="A21" s="22">
        <v>8</v>
      </c>
      <c r="B21" s="78" t="s">
        <v>153</v>
      </c>
      <c r="C21" s="24" t="s">
        <v>54</v>
      </c>
      <c r="D21" s="90">
        <v>60</v>
      </c>
      <c r="E21" s="91" t="s">
        <v>209</v>
      </c>
      <c r="F21" s="92">
        <v>153.45</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9207</v>
      </c>
      <c r="BB21" s="48">
        <f t="shared" si="2"/>
        <v>9207</v>
      </c>
      <c r="BC21" s="37" t="str">
        <f t="shared" si="3"/>
        <v>INR  Nine Thousand Two Hundred &amp; Seven  Only</v>
      </c>
      <c r="IA21" s="38">
        <v>8</v>
      </c>
      <c r="IB21" s="38" t="s">
        <v>93</v>
      </c>
      <c r="IC21" s="38" t="s">
        <v>54</v>
      </c>
      <c r="ID21" s="38">
        <v>100</v>
      </c>
      <c r="IE21" s="39" t="s">
        <v>39</v>
      </c>
      <c r="IF21" s="39" t="s">
        <v>49</v>
      </c>
      <c r="IG21" s="39" t="s">
        <v>50</v>
      </c>
      <c r="IH21" s="39">
        <v>10</v>
      </c>
      <c r="II21" s="39" t="s">
        <v>39</v>
      </c>
    </row>
    <row r="22" spans="1:243" s="38" customFormat="1" ht="81.75" customHeight="1">
      <c r="A22" s="22">
        <v>9</v>
      </c>
      <c r="B22" s="78" t="s">
        <v>154</v>
      </c>
      <c r="C22" s="24" t="s">
        <v>55</v>
      </c>
      <c r="D22" s="90">
        <v>68</v>
      </c>
      <c r="E22" s="91" t="s">
        <v>209</v>
      </c>
      <c r="F22" s="92">
        <v>79.95</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5436.6</v>
      </c>
      <c r="BB22" s="48">
        <f t="shared" si="2"/>
        <v>5436.6</v>
      </c>
      <c r="BC22" s="37" t="str">
        <f t="shared" si="3"/>
        <v>INR  Five Thousand Four Hundred &amp; Thirty Six  and Paise Sixty Only</v>
      </c>
      <c r="IA22" s="38">
        <v>9</v>
      </c>
      <c r="IB22" s="77" t="s">
        <v>94</v>
      </c>
      <c r="IC22" s="38" t="s">
        <v>55</v>
      </c>
      <c r="ID22" s="38">
        <v>100</v>
      </c>
      <c r="IE22" s="39" t="s">
        <v>39</v>
      </c>
      <c r="IF22" s="39" t="s">
        <v>42</v>
      </c>
      <c r="IG22" s="39" t="s">
        <v>36</v>
      </c>
      <c r="IH22" s="39">
        <v>123.223</v>
      </c>
      <c r="II22" s="39" t="s">
        <v>39</v>
      </c>
    </row>
    <row r="23" spans="1:243" s="38" customFormat="1" ht="104.25" customHeight="1">
      <c r="A23" s="22">
        <v>10.1</v>
      </c>
      <c r="B23" s="79" t="s">
        <v>155</v>
      </c>
      <c r="C23" s="24" t="s">
        <v>56</v>
      </c>
      <c r="D23" s="90">
        <v>1</v>
      </c>
      <c r="E23" s="91" t="s">
        <v>82</v>
      </c>
      <c r="F23" s="92">
        <v>6788.6</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6788.6</v>
      </c>
      <c r="BB23" s="48">
        <f t="shared" si="2"/>
        <v>6788.6</v>
      </c>
      <c r="BC23" s="37" t="str">
        <f t="shared" si="3"/>
        <v>INR  Six Thousand Seven Hundred &amp; Eighty Eight  and Paise Sixty Only</v>
      </c>
      <c r="IA23" s="38">
        <v>10</v>
      </c>
      <c r="IB23" s="77" t="s">
        <v>95</v>
      </c>
      <c r="IC23" s="38" t="s">
        <v>56</v>
      </c>
      <c r="ID23" s="38">
        <v>100</v>
      </c>
      <c r="IE23" s="39" t="s">
        <v>39</v>
      </c>
      <c r="IF23" s="39" t="s">
        <v>44</v>
      </c>
      <c r="IG23" s="39" t="s">
        <v>45</v>
      </c>
      <c r="IH23" s="39">
        <v>213</v>
      </c>
      <c r="II23" s="39" t="s">
        <v>39</v>
      </c>
    </row>
    <row r="24" spans="1:243" s="38" customFormat="1" ht="81.75" customHeight="1">
      <c r="A24" s="22">
        <v>10.2</v>
      </c>
      <c r="B24" s="81" t="s">
        <v>156</v>
      </c>
      <c r="C24" s="24" t="s">
        <v>57</v>
      </c>
      <c r="D24" s="90">
        <v>1</v>
      </c>
      <c r="E24" s="91" t="s">
        <v>82</v>
      </c>
      <c r="F24" s="92">
        <v>5789.6</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5789.6</v>
      </c>
      <c r="BB24" s="48">
        <f t="shared" si="2"/>
        <v>5789.6</v>
      </c>
      <c r="BC24" s="37" t="str">
        <f t="shared" si="3"/>
        <v>INR  Five Thousand Seven Hundred &amp; Eighty Nine  and Paise Sixty Only</v>
      </c>
      <c r="IA24" s="38">
        <v>11</v>
      </c>
      <c r="IB24" s="77" t="s">
        <v>96</v>
      </c>
      <c r="IC24" s="38" t="s">
        <v>57</v>
      </c>
      <c r="ID24" s="38">
        <v>100</v>
      </c>
      <c r="IE24" s="39" t="s">
        <v>39</v>
      </c>
      <c r="IF24" s="39" t="s">
        <v>35</v>
      </c>
      <c r="IG24" s="39" t="s">
        <v>47</v>
      </c>
      <c r="IH24" s="39">
        <v>10</v>
      </c>
      <c r="II24" s="39" t="s">
        <v>39</v>
      </c>
    </row>
    <row r="25" spans="1:243" s="38" customFormat="1" ht="81.75" customHeight="1">
      <c r="A25" s="22">
        <v>11</v>
      </c>
      <c r="B25" s="78" t="s">
        <v>157</v>
      </c>
      <c r="C25" s="24" t="s">
        <v>80</v>
      </c>
      <c r="D25" s="90">
        <v>10</v>
      </c>
      <c r="E25" s="91" t="s">
        <v>210</v>
      </c>
      <c r="F25" s="92">
        <v>1092.2</v>
      </c>
      <c r="G25" s="41"/>
      <c r="H25" s="41"/>
      <c r="I25" s="40" t="s">
        <v>40</v>
      </c>
      <c r="J25" s="43">
        <f aca="true" t="shared" si="4" ref="J25:J39">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9">total_amount_ba($B$2,$D$2,D25,F25,J25,K25,M25)</f>
        <v>10922</v>
      </c>
      <c r="BB25" s="48">
        <f aca="true" t="shared" si="6" ref="BB25:BB39">BA25+SUM(N25:AZ25)</f>
        <v>10922</v>
      </c>
      <c r="BC25" s="37" t="str">
        <f aca="true" t="shared" si="7" ref="BC25:BC39">SpellNumber(L25,BB25)</f>
        <v>INR  Ten Thousand Nine Hundred &amp; Twenty Two  Only</v>
      </c>
      <c r="IA25" s="38">
        <v>12</v>
      </c>
      <c r="IB25" s="77" t="s">
        <v>97</v>
      </c>
      <c r="IC25" s="38" t="s">
        <v>80</v>
      </c>
      <c r="ID25" s="38">
        <v>75</v>
      </c>
      <c r="IE25" s="39" t="s">
        <v>39</v>
      </c>
      <c r="IF25" s="39" t="s">
        <v>42</v>
      </c>
      <c r="IG25" s="39" t="s">
        <v>36</v>
      </c>
      <c r="IH25" s="39">
        <v>123.223</v>
      </c>
      <c r="II25" s="39" t="s">
        <v>39</v>
      </c>
    </row>
    <row r="26" spans="1:243" s="38" customFormat="1" ht="81.75" customHeight="1">
      <c r="A26" s="22">
        <v>12</v>
      </c>
      <c r="B26" s="78" t="s">
        <v>158</v>
      </c>
      <c r="C26" s="24" t="s">
        <v>58</v>
      </c>
      <c r="D26" s="94">
        <v>4</v>
      </c>
      <c r="E26" s="91" t="s">
        <v>211</v>
      </c>
      <c r="F26" s="92">
        <v>409.45</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1637.8</v>
      </c>
      <c r="BB26" s="48">
        <f t="shared" si="6"/>
        <v>1637.8</v>
      </c>
      <c r="BC26" s="37" t="str">
        <f t="shared" si="7"/>
        <v>INR  One Thousand Six Hundred &amp; Thirty Seven  and Paise Eighty Only</v>
      </c>
      <c r="IA26" s="38">
        <v>13</v>
      </c>
      <c r="IB26" s="77" t="s">
        <v>98</v>
      </c>
      <c r="IC26" s="38" t="s">
        <v>58</v>
      </c>
      <c r="ID26" s="38">
        <v>75</v>
      </c>
      <c r="IE26" s="39" t="s">
        <v>39</v>
      </c>
      <c r="IF26" s="39" t="s">
        <v>44</v>
      </c>
      <c r="IG26" s="39" t="s">
        <v>45</v>
      </c>
      <c r="IH26" s="39">
        <v>213</v>
      </c>
      <c r="II26" s="39" t="s">
        <v>39</v>
      </c>
    </row>
    <row r="27" spans="1:243" s="38" customFormat="1" ht="81.75" customHeight="1">
      <c r="A27" s="22">
        <v>13</v>
      </c>
      <c r="B27" s="78" t="s">
        <v>159</v>
      </c>
      <c r="C27" s="24" t="s">
        <v>59</v>
      </c>
      <c r="D27" s="94">
        <v>12</v>
      </c>
      <c r="E27" s="91" t="s">
        <v>211</v>
      </c>
      <c r="F27" s="92">
        <v>481.45</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5777.4</v>
      </c>
      <c r="BB27" s="48">
        <f t="shared" si="6"/>
        <v>5777.4</v>
      </c>
      <c r="BC27" s="37" t="str">
        <f t="shared" si="7"/>
        <v>INR  Five Thousand Seven Hundred &amp; Seventy Seven  and Paise Forty Only</v>
      </c>
      <c r="IA27" s="38">
        <v>14</v>
      </c>
      <c r="IB27" s="77" t="s">
        <v>99</v>
      </c>
      <c r="IC27" s="38" t="s">
        <v>59</v>
      </c>
      <c r="ID27" s="38">
        <v>100</v>
      </c>
      <c r="IE27" s="39" t="s">
        <v>39</v>
      </c>
      <c r="IF27" s="39" t="s">
        <v>35</v>
      </c>
      <c r="IG27" s="39" t="s">
        <v>47</v>
      </c>
      <c r="IH27" s="39">
        <v>10</v>
      </c>
      <c r="II27" s="39" t="s">
        <v>39</v>
      </c>
    </row>
    <row r="28" spans="1:243" s="38" customFormat="1" ht="81.75" customHeight="1">
      <c r="A28" s="22">
        <v>14</v>
      </c>
      <c r="B28" s="78" t="s">
        <v>160</v>
      </c>
      <c r="C28" s="24" t="s">
        <v>60</v>
      </c>
      <c r="D28" s="94">
        <v>8</v>
      </c>
      <c r="E28" s="91" t="s">
        <v>211</v>
      </c>
      <c r="F28" s="92">
        <v>461.65</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3693.2</v>
      </c>
      <c r="BB28" s="48">
        <f t="shared" si="6"/>
        <v>3693.2</v>
      </c>
      <c r="BC28" s="37" t="str">
        <f t="shared" si="7"/>
        <v>INR  Three Thousand Six Hundred &amp; Ninety Three  and Paise Twenty Only</v>
      </c>
      <c r="IA28" s="38">
        <v>15</v>
      </c>
      <c r="IB28" s="77" t="s">
        <v>100</v>
      </c>
      <c r="IC28" s="38" t="s">
        <v>60</v>
      </c>
      <c r="ID28" s="38">
        <v>100</v>
      </c>
      <c r="IE28" s="39" t="s">
        <v>39</v>
      </c>
      <c r="IF28" s="39" t="s">
        <v>49</v>
      </c>
      <c r="IG28" s="39" t="s">
        <v>50</v>
      </c>
      <c r="IH28" s="39">
        <v>10</v>
      </c>
      <c r="II28" s="39" t="s">
        <v>39</v>
      </c>
    </row>
    <row r="29" spans="1:243" s="38" customFormat="1" ht="81.75" customHeight="1">
      <c r="A29" s="22">
        <v>15</v>
      </c>
      <c r="B29" s="78" t="s">
        <v>161</v>
      </c>
      <c r="C29" s="24" t="s">
        <v>61</v>
      </c>
      <c r="D29" s="95">
        <v>10</v>
      </c>
      <c r="E29" s="91" t="s">
        <v>211</v>
      </c>
      <c r="F29" s="92">
        <v>390.75</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3907.5</v>
      </c>
      <c r="BB29" s="48">
        <f t="shared" si="6"/>
        <v>3907.5</v>
      </c>
      <c r="BC29" s="37" t="str">
        <f t="shared" si="7"/>
        <v>INR  Three Thousand Nine Hundred &amp; Seven  and Paise Fifty Only</v>
      </c>
      <c r="IA29" s="38">
        <v>16</v>
      </c>
      <c r="IB29" s="77" t="s">
        <v>101</v>
      </c>
      <c r="IC29" s="38" t="s">
        <v>61</v>
      </c>
      <c r="ID29" s="38">
        <v>100</v>
      </c>
      <c r="IE29" s="39" t="s">
        <v>39</v>
      </c>
      <c r="IF29" s="39" t="s">
        <v>44</v>
      </c>
      <c r="IG29" s="39" t="s">
        <v>63</v>
      </c>
      <c r="IH29" s="39">
        <v>10</v>
      </c>
      <c r="II29" s="39" t="s">
        <v>39</v>
      </c>
    </row>
    <row r="30" spans="1:243" s="38" customFormat="1" ht="81.75" customHeight="1">
      <c r="A30" s="22">
        <v>16</v>
      </c>
      <c r="B30" s="78" t="s">
        <v>162</v>
      </c>
      <c r="C30" s="24" t="s">
        <v>62</v>
      </c>
      <c r="D30" s="95">
        <v>5</v>
      </c>
      <c r="E30" s="91" t="s">
        <v>211</v>
      </c>
      <c r="F30" s="92">
        <v>865.7</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4328.5</v>
      </c>
      <c r="BB30" s="48">
        <f t="shared" si="6"/>
        <v>4328.5</v>
      </c>
      <c r="BC30" s="37" t="str">
        <f t="shared" si="7"/>
        <v>INR  Four Thousand Three Hundred &amp; Twenty Eight  and Paise Fifty Only</v>
      </c>
      <c r="IA30" s="38">
        <v>17</v>
      </c>
      <c r="IB30" s="77" t="s">
        <v>102</v>
      </c>
      <c r="IC30" s="38" t="s">
        <v>62</v>
      </c>
      <c r="ID30" s="38">
        <v>100</v>
      </c>
      <c r="IE30" s="39" t="s">
        <v>39</v>
      </c>
      <c r="IF30" s="39" t="s">
        <v>44</v>
      </c>
      <c r="IG30" s="39" t="s">
        <v>63</v>
      </c>
      <c r="IH30" s="39">
        <v>10</v>
      </c>
      <c r="II30" s="39" t="s">
        <v>39</v>
      </c>
    </row>
    <row r="31" spans="1:243" s="38" customFormat="1" ht="96" customHeight="1">
      <c r="A31" s="22">
        <v>17</v>
      </c>
      <c r="B31" s="78" t="s">
        <v>163</v>
      </c>
      <c r="C31" s="24" t="s">
        <v>70</v>
      </c>
      <c r="D31" s="95">
        <v>5</v>
      </c>
      <c r="E31" s="91" t="s">
        <v>211</v>
      </c>
      <c r="F31" s="92">
        <v>722.55</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3612.75</v>
      </c>
      <c r="BB31" s="48">
        <f t="shared" si="6"/>
        <v>3612.75</v>
      </c>
      <c r="BC31" s="37" t="str">
        <f t="shared" si="7"/>
        <v>INR  Three Thousand Six Hundred &amp; Twelve  and Paise Seventy Five Only</v>
      </c>
      <c r="IA31" s="38">
        <v>18</v>
      </c>
      <c r="IB31" s="77" t="s">
        <v>103</v>
      </c>
      <c r="IC31" s="38" t="s">
        <v>70</v>
      </c>
      <c r="ID31" s="38">
        <v>100</v>
      </c>
      <c r="IE31" s="39" t="s">
        <v>39</v>
      </c>
      <c r="IF31" s="39" t="s">
        <v>44</v>
      </c>
      <c r="IG31" s="39" t="s">
        <v>63</v>
      </c>
      <c r="IH31" s="39">
        <v>10</v>
      </c>
      <c r="II31" s="39" t="s">
        <v>39</v>
      </c>
    </row>
    <row r="32" spans="1:243" s="38" customFormat="1" ht="81.75" customHeight="1">
      <c r="A32" s="22">
        <v>18</v>
      </c>
      <c r="B32" s="78" t="s">
        <v>164</v>
      </c>
      <c r="C32" s="24" t="s">
        <v>71</v>
      </c>
      <c r="D32" s="95">
        <v>8</v>
      </c>
      <c r="E32" s="91" t="s">
        <v>211</v>
      </c>
      <c r="F32" s="92">
        <v>667.7</v>
      </c>
      <c r="G32" s="51"/>
      <c r="H32" s="52"/>
      <c r="I32" s="40" t="s">
        <v>40</v>
      </c>
      <c r="J32" s="43">
        <f>IF(I32="Less(-)",-1,1)</f>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5341.6</v>
      </c>
      <c r="BB32" s="48">
        <f>BA32+SUM(N32:AZ32)</f>
        <v>5341.6</v>
      </c>
      <c r="BC32" s="37" t="str">
        <f>SpellNumber(L32,BB32)</f>
        <v>INR  Five Thousand Three Hundred &amp; Forty One  and Paise Sixty Only</v>
      </c>
      <c r="IA32" s="38">
        <v>19</v>
      </c>
      <c r="IB32" s="77" t="s">
        <v>104</v>
      </c>
      <c r="IC32" s="38" t="s">
        <v>71</v>
      </c>
      <c r="ID32" s="38">
        <v>75</v>
      </c>
      <c r="IE32" s="39" t="s">
        <v>39</v>
      </c>
      <c r="IF32" s="39" t="s">
        <v>44</v>
      </c>
      <c r="IG32" s="39" t="s">
        <v>63</v>
      </c>
      <c r="IH32" s="39">
        <v>10</v>
      </c>
      <c r="II32" s="39" t="s">
        <v>39</v>
      </c>
    </row>
    <row r="33" spans="1:243" s="38" customFormat="1" ht="132" customHeight="1">
      <c r="A33" s="22">
        <v>19</v>
      </c>
      <c r="B33" s="78" t="s">
        <v>165</v>
      </c>
      <c r="C33" s="24" t="s">
        <v>72</v>
      </c>
      <c r="D33" s="95">
        <v>6</v>
      </c>
      <c r="E33" s="91" t="s">
        <v>211</v>
      </c>
      <c r="F33" s="92">
        <v>1512.55</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9075.3</v>
      </c>
      <c r="BB33" s="48">
        <f t="shared" si="6"/>
        <v>9075.3</v>
      </c>
      <c r="BC33" s="37" t="str">
        <f t="shared" si="7"/>
        <v>INR  Nine Thousand  &amp;Seventy Five  and Paise Thirty Only</v>
      </c>
      <c r="IA33" s="38">
        <v>20</v>
      </c>
      <c r="IB33" s="77" t="s">
        <v>105</v>
      </c>
      <c r="IC33" s="38" t="s">
        <v>72</v>
      </c>
      <c r="ID33" s="38">
        <v>100</v>
      </c>
      <c r="IE33" s="39" t="s">
        <v>39</v>
      </c>
      <c r="IF33" s="39" t="s">
        <v>44</v>
      </c>
      <c r="IG33" s="39" t="s">
        <v>63</v>
      </c>
      <c r="IH33" s="39">
        <v>10</v>
      </c>
      <c r="II33" s="39" t="s">
        <v>39</v>
      </c>
    </row>
    <row r="34" spans="1:243" s="38" customFormat="1" ht="81.75" customHeight="1">
      <c r="A34" s="22">
        <v>20</v>
      </c>
      <c r="B34" s="78" t="s">
        <v>166</v>
      </c>
      <c r="C34" s="24" t="s">
        <v>73</v>
      </c>
      <c r="D34" s="95">
        <v>6</v>
      </c>
      <c r="E34" s="91" t="s">
        <v>211</v>
      </c>
      <c r="F34" s="92">
        <v>44.6</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267.6</v>
      </c>
      <c r="BB34" s="48">
        <f t="shared" si="6"/>
        <v>267.6</v>
      </c>
      <c r="BC34" s="37" t="str">
        <f t="shared" si="7"/>
        <v>INR  Two Hundred &amp; Sixty Seven  and Paise Sixty Only</v>
      </c>
      <c r="IA34" s="38">
        <v>21</v>
      </c>
      <c r="IB34" s="77" t="s">
        <v>106</v>
      </c>
      <c r="IC34" s="38" t="s">
        <v>73</v>
      </c>
      <c r="ID34" s="38">
        <v>100</v>
      </c>
      <c r="IE34" s="39" t="s">
        <v>39</v>
      </c>
      <c r="IF34" s="39" t="s">
        <v>44</v>
      </c>
      <c r="IG34" s="39" t="s">
        <v>63</v>
      </c>
      <c r="IH34" s="39">
        <v>10</v>
      </c>
      <c r="II34" s="39" t="s">
        <v>39</v>
      </c>
    </row>
    <row r="35" spans="1:243" s="38" customFormat="1" ht="81.75" customHeight="1">
      <c r="A35" s="22">
        <v>21</v>
      </c>
      <c r="B35" s="78" t="s">
        <v>167</v>
      </c>
      <c r="C35" s="24" t="s">
        <v>74</v>
      </c>
      <c r="D35" s="95">
        <v>5</v>
      </c>
      <c r="E35" s="91" t="s">
        <v>211</v>
      </c>
      <c r="F35" s="92">
        <v>126.5</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632.5</v>
      </c>
      <c r="BB35" s="48">
        <f t="shared" si="6"/>
        <v>632.5</v>
      </c>
      <c r="BC35" s="37" t="str">
        <f t="shared" si="7"/>
        <v>INR  Six Hundred &amp; Thirty Two  and Paise Fifty Only</v>
      </c>
      <c r="IA35" s="38">
        <v>22</v>
      </c>
      <c r="IB35" s="77" t="s">
        <v>107</v>
      </c>
      <c r="IC35" s="38" t="s">
        <v>74</v>
      </c>
      <c r="ID35" s="38">
        <v>100</v>
      </c>
      <c r="IE35" s="39" t="s">
        <v>39</v>
      </c>
      <c r="IF35" s="39" t="s">
        <v>44</v>
      </c>
      <c r="IG35" s="39" t="s">
        <v>63</v>
      </c>
      <c r="IH35" s="39">
        <v>10</v>
      </c>
      <c r="II35" s="39" t="s">
        <v>39</v>
      </c>
    </row>
    <row r="36" spans="1:243" s="38" customFormat="1" ht="173.25" customHeight="1">
      <c r="A36" s="22">
        <v>22</v>
      </c>
      <c r="B36" s="78" t="s">
        <v>168</v>
      </c>
      <c r="C36" s="24" t="s">
        <v>75</v>
      </c>
      <c r="D36" s="96">
        <v>4</v>
      </c>
      <c r="E36" s="97" t="s">
        <v>211</v>
      </c>
      <c r="F36" s="98">
        <v>5421.5</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21686</v>
      </c>
      <c r="BB36" s="48">
        <f t="shared" si="6"/>
        <v>21686</v>
      </c>
      <c r="BC36" s="37" t="str">
        <f t="shared" si="7"/>
        <v>INR  Twenty One Thousand Six Hundred &amp; Eighty Six  Only</v>
      </c>
      <c r="IA36" s="38">
        <v>23</v>
      </c>
      <c r="IB36" s="77" t="s">
        <v>108</v>
      </c>
      <c r="IC36" s="38" t="s">
        <v>75</v>
      </c>
      <c r="ID36" s="38">
        <v>75</v>
      </c>
      <c r="IE36" s="39" t="s">
        <v>39</v>
      </c>
      <c r="IF36" s="39" t="s">
        <v>44</v>
      </c>
      <c r="IG36" s="39" t="s">
        <v>63</v>
      </c>
      <c r="IH36" s="39">
        <v>10</v>
      </c>
      <c r="II36" s="39" t="s">
        <v>39</v>
      </c>
    </row>
    <row r="37" spans="1:243" s="38" customFormat="1" ht="151.5" customHeight="1">
      <c r="A37" s="22">
        <v>23</v>
      </c>
      <c r="B37" s="78" t="s">
        <v>169</v>
      </c>
      <c r="C37" s="24" t="s">
        <v>76</v>
      </c>
      <c r="D37" s="95">
        <v>1</v>
      </c>
      <c r="E37" s="91" t="s">
        <v>39</v>
      </c>
      <c r="F37" s="92">
        <v>5260.95</v>
      </c>
      <c r="G37" s="51"/>
      <c r="H37" s="52"/>
      <c r="I37" s="40" t="s">
        <v>40</v>
      </c>
      <c r="J37" s="43">
        <f t="shared" si="4"/>
        <v>1</v>
      </c>
      <c r="K37" s="44" t="s">
        <v>41</v>
      </c>
      <c r="L37" s="44" t="s">
        <v>4</v>
      </c>
      <c r="M37" s="74"/>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5260.95</v>
      </c>
      <c r="BB37" s="48">
        <f t="shared" si="6"/>
        <v>5260.95</v>
      </c>
      <c r="BC37" s="37" t="str">
        <f t="shared" si="7"/>
        <v>INR  Five Thousand Two Hundred &amp; Sixty  and Paise Ninety Five Only</v>
      </c>
      <c r="IA37" s="38">
        <v>24</v>
      </c>
      <c r="IB37" s="77" t="s">
        <v>109</v>
      </c>
      <c r="IC37" s="38" t="s">
        <v>76</v>
      </c>
      <c r="ID37" s="38">
        <v>75</v>
      </c>
      <c r="IE37" s="39" t="s">
        <v>39</v>
      </c>
      <c r="IF37" s="39" t="s">
        <v>44</v>
      </c>
      <c r="IG37" s="39" t="s">
        <v>63</v>
      </c>
      <c r="IH37" s="39">
        <v>10</v>
      </c>
      <c r="II37" s="39" t="s">
        <v>39</v>
      </c>
    </row>
    <row r="38" spans="1:243" s="38" customFormat="1" ht="123" customHeight="1">
      <c r="A38" s="22">
        <v>24</v>
      </c>
      <c r="B38" s="78" t="s">
        <v>170</v>
      </c>
      <c r="C38" s="24" t="s">
        <v>77</v>
      </c>
      <c r="D38" s="95">
        <v>2</v>
      </c>
      <c r="E38" s="91" t="s">
        <v>39</v>
      </c>
      <c r="F38" s="92">
        <v>2751.3</v>
      </c>
      <c r="G38" s="51"/>
      <c r="H38" s="52"/>
      <c r="I38" s="40" t="s">
        <v>40</v>
      </c>
      <c r="J38" s="43">
        <f t="shared" si="4"/>
        <v>1</v>
      </c>
      <c r="K38" s="44" t="s">
        <v>41</v>
      </c>
      <c r="L38" s="44" t="s">
        <v>4</v>
      </c>
      <c r="M38" s="74"/>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5"/>
        <v>5502.6</v>
      </c>
      <c r="BB38" s="48">
        <f t="shared" si="6"/>
        <v>5502.6</v>
      </c>
      <c r="BC38" s="37" t="str">
        <f t="shared" si="7"/>
        <v>INR  Five Thousand Five Hundred &amp; Two  and Paise Sixty Only</v>
      </c>
      <c r="IA38" s="38">
        <v>25</v>
      </c>
      <c r="IB38" s="77" t="s">
        <v>110</v>
      </c>
      <c r="IC38" s="38" t="s">
        <v>77</v>
      </c>
      <c r="ID38" s="38">
        <v>50</v>
      </c>
      <c r="IE38" s="39" t="s">
        <v>39</v>
      </c>
      <c r="IF38" s="39" t="s">
        <v>44</v>
      </c>
      <c r="IG38" s="39" t="s">
        <v>63</v>
      </c>
      <c r="IH38" s="39">
        <v>10</v>
      </c>
      <c r="II38" s="39" t="s">
        <v>39</v>
      </c>
    </row>
    <row r="39" spans="1:243" s="38" customFormat="1" ht="102" customHeight="1">
      <c r="A39" s="22">
        <v>25</v>
      </c>
      <c r="B39" s="78" t="s">
        <v>171</v>
      </c>
      <c r="C39" s="24" t="s">
        <v>78</v>
      </c>
      <c r="D39" s="95">
        <v>4</v>
      </c>
      <c r="E39" s="91" t="s">
        <v>39</v>
      </c>
      <c r="F39" s="92">
        <v>87.7</v>
      </c>
      <c r="G39" s="51"/>
      <c r="H39" s="52"/>
      <c r="I39" s="40" t="s">
        <v>40</v>
      </c>
      <c r="J39" s="43">
        <f t="shared" si="4"/>
        <v>1</v>
      </c>
      <c r="K39" s="44" t="s">
        <v>41</v>
      </c>
      <c r="L39" s="44" t="s">
        <v>4</v>
      </c>
      <c r="M39" s="74"/>
      <c r="N39" s="41"/>
      <c r="O39" s="41"/>
      <c r="P39" s="46"/>
      <c r="Q39" s="41"/>
      <c r="R39" s="41"/>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t="shared" si="5"/>
        <v>350.8</v>
      </c>
      <c r="BB39" s="48">
        <f t="shared" si="6"/>
        <v>350.8</v>
      </c>
      <c r="BC39" s="37" t="str">
        <f t="shared" si="7"/>
        <v>INR  Three Hundred &amp; Fifty  and Paise Eighty Only</v>
      </c>
      <c r="IA39" s="38">
        <v>26</v>
      </c>
      <c r="IB39" s="77" t="s">
        <v>111</v>
      </c>
      <c r="IC39" s="38" t="s">
        <v>78</v>
      </c>
      <c r="ID39" s="38">
        <v>50</v>
      </c>
      <c r="IE39" s="39" t="s">
        <v>39</v>
      </c>
      <c r="IF39" s="39" t="s">
        <v>44</v>
      </c>
      <c r="IG39" s="39" t="s">
        <v>63</v>
      </c>
      <c r="IH39" s="39">
        <v>10</v>
      </c>
      <c r="II39" s="39" t="s">
        <v>39</v>
      </c>
    </row>
    <row r="40" spans="1:243" s="38" customFormat="1" ht="99" customHeight="1">
      <c r="A40" s="22">
        <v>26</v>
      </c>
      <c r="B40" s="78" t="s">
        <v>172</v>
      </c>
      <c r="C40" s="24" t="s">
        <v>112</v>
      </c>
      <c r="D40" s="95">
        <v>2</v>
      </c>
      <c r="E40" s="91" t="s">
        <v>39</v>
      </c>
      <c r="F40" s="92">
        <v>1120.25</v>
      </c>
      <c r="G40" s="51"/>
      <c r="H40" s="52"/>
      <c r="I40" s="40" t="s">
        <v>40</v>
      </c>
      <c r="J40" s="43">
        <f aca="true" t="shared" si="8" ref="J40:J76">IF(I40="Less(-)",-1,1)</f>
        <v>1</v>
      </c>
      <c r="K40" s="44" t="s">
        <v>41</v>
      </c>
      <c r="L40" s="44" t="s">
        <v>4</v>
      </c>
      <c r="M40" s="74"/>
      <c r="N40" s="41"/>
      <c r="O40" s="41"/>
      <c r="P40" s="46"/>
      <c r="Q40" s="41"/>
      <c r="R40" s="41"/>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 aca="true" t="shared" si="9" ref="BA40:BA73">total_amount_ba($B$2,$D$2,D40,F40,J40,K40,M40)</f>
        <v>2240.5</v>
      </c>
      <c r="BB40" s="48">
        <f aca="true" t="shared" si="10" ref="BB40:BB73">BA40+SUM(N40:AZ40)</f>
        <v>2240.5</v>
      </c>
      <c r="BC40" s="37" t="str">
        <f aca="true" t="shared" si="11" ref="BC40:BC73">SpellNumber(L40,BB40)</f>
        <v>INR  Two Thousand Two Hundred &amp; Forty  and Paise Fifty Only</v>
      </c>
      <c r="IA40" s="38">
        <v>26</v>
      </c>
      <c r="IB40" s="77" t="s">
        <v>111</v>
      </c>
      <c r="IC40" s="38" t="s">
        <v>78</v>
      </c>
      <c r="ID40" s="38">
        <v>50</v>
      </c>
      <c r="IE40" s="39" t="s">
        <v>39</v>
      </c>
      <c r="IF40" s="39" t="s">
        <v>44</v>
      </c>
      <c r="IG40" s="39" t="s">
        <v>63</v>
      </c>
      <c r="IH40" s="39">
        <v>10</v>
      </c>
      <c r="II40" s="39" t="s">
        <v>39</v>
      </c>
    </row>
    <row r="41" spans="1:243" s="38" customFormat="1" ht="160.5" customHeight="1">
      <c r="A41" s="22">
        <v>27.1</v>
      </c>
      <c r="B41" s="79" t="s">
        <v>173</v>
      </c>
      <c r="C41" s="24" t="s">
        <v>113</v>
      </c>
      <c r="D41" s="99">
        <v>2</v>
      </c>
      <c r="E41" s="100" t="s">
        <v>39</v>
      </c>
      <c r="F41" s="101">
        <v>9360.6</v>
      </c>
      <c r="G41" s="51"/>
      <c r="H41" s="52"/>
      <c r="I41" s="40" t="s">
        <v>40</v>
      </c>
      <c r="J41" s="43">
        <f t="shared" si="8"/>
        <v>1</v>
      </c>
      <c r="K41" s="44" t="s">
        <v>41</v>
      </c>
      <c r="L41" s="44" t="s">
        <v>4</v>
      </c>
      <c r="M41" s="74"/>
      <c r="N41" s="41"/>
      <c r="O41" s="41"/>
      <c r="P41" s="46"/>
      <c r="Q41" s="41"/>
      <c r="R41" s="41"/>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 t="shared" si="9"/>
        <v>18721.2</v>
      </c>
      <c r="BB41" s="48">
        <f t="shared" si="10"/>
        <v>18721.2</v>
      </c>
      <c r="BC41" s="37" t="str">
        <f t="shared" si="11"/>
        <v>INR  Eighteen Thousand Seven Hundred &amp; Twenty One  and Paise Twenty Only</v>
      </c>
      <c r="IA41" s="38">
        <v>26</v>
      </c>
      <c r="IB41" s="77" t="s">
        <v>111</v>
      </c>
      <c r="IC41" s="38" t="s">
        <v>78</v>
      </c>
      <c r="ID41" s="38">
        <v>50</v>
      </c>
      <c r="IE41" s="39" t="s">
        <v>39</v>
      </c>
      <c r="IF41" s="39" t="s">
        <v>44</v>
      </c>
      <c r="IG41" s="39" t="s">
        <v>63</v>
      </c>
      <c r="IH41" s="39">
        <v>10</v>
      </c>
      <c r="II41" s="39" t="s">
        <v>39</v>
      </c>
    </row>
    <row r="42" spans="1:243" s="38" customFormat="1" ht="81.75" customHeight="1">
      <c r="A42" s="22">
        <v>27.2</v>
      </c>
      <c r="B42" s="81" t="s">
        <v>174</v>
      </c>
      <c r="C42" s="24" t="s">
        <v>114</v>
      </c>
      <c r="D42" s="95">
        <v>2</v>
      </c>
      <c r="E42" s="91" t="s">
        <v>39</v>
      </c>
      <c r="F42" s="92">
        <v>14020.75</v>
      </c>
      <c r="G42" s="51"/>
      <c r="H42" s="52"/>
      <c r="I42" s="40" t="s">
        <v>40</v>
      </c>
      <c r="J42" s="43">
        <f t="shared" si="8"/>
        <v>1</v>
      </c>
      <c r="K42" s="44" t="s">
        <v>41</v>
      </c>
      <c r="L42" s="44" t="s">
        <v>4</v>
      </c>
      <c r="M42" s="74"/>
      <c r="N42" s="41"/>
      <c r="O42" s="41"/>
      <c r="P42" s="46"/>
      <c r="Q42" s="41"/>
      <c r="R42" s="41"/>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 t="shared" si="9"/>
        <v>28041.5</v>
      </c>
      <c r="BB42" s="48">
        <f t="shared" si="10"/>
        <v>28041.5</v>
      </c>
      <c r="BC42" s="37" t="str">
        <f t="shared" si="11"/>
        <v>INR  Twenty Eight Thousand  &amp;Forty One  and Paise Fifty Only</v>
      </c>
      <c r="IA42" s="38">
        <v>26</v>
      </c>
      <c r="IB42" s="77" t="s">
        <v>111</v>
      </c>
      <c r="IC42" s="38" t="s">
        <v>78</v>
      </c>
      <c r="ID42" s="38">
        <v>50</v>
      </c>
      <c r="IE42" s="39" t="s">
        <v>39</v>
      </c>
      <c r="IF42" s="39" t="s">
        <v>44</v>
      </c>
      <c r="IG42" s="39" t="s">
        <v>63</v>
      </c>
      <c r="IH42" s="39">
        <v>10</v>
      </c>
      <c r="II42" s="39" t="s">
        <v>39</v>
      </c>
    </row>
    <row r="43" spans="1:243" s="38" customFormat="1" ht="172.5" customHeight="1">
      <c r="A43" s="22">
        <v>28</v>
      </c>
      <c r="B43" s="78" t="s">
        <v>175</v>
      </c>
      <c r="C43" s="24" t="s">
        <v>115</v>
      </c>
      <c r="D43" s="95">
        <v>1</v>
      </c>
      <c r="E43" s="91" t="s">
        <v>39</v>
      </c>
      <c r="F43" s="92">
        <v>623.5</v>
      </c>
      <c r="G43" s="51"/>
      <c r="H43" s="52"/>
      <c r="I43" s="40" t="s">
        <v>40</v>
      </c>
      <c r="J43" s="43">
        <f t="shared" si="8"/>
        <v>1</v>
      </c>
      <c r="K43" s="44" t="s">
        <v>41</v>
      </c>
      <c r="L43" s="44" t="s">
        <v>4</v>
      </c>
      <c r="M43" s="74"/>
      <c r="N43" s="41"/>
      <c r="O43" s="41"/>
      <c r="P43" s="46"/>
      <c r="Q43" s="41"/>
      <c r="R43" s="41"/>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f t="shared" si="9"/>
        <v>623.5</v>
      </c>
      <c r="BB43" s="48">
        <f t="shared" si="10"/>
        <v>623.5</v>
      </c>
      <c r="BC43" s="37" t="str">
        <f t="shared" si="11"/>
        <v>INR  Six Hundred &amp; Twenty Three  and Paise Fifty Only</v>
      </c>
      <c r="IA43" s="38">
        <v>26</v>
      </c>
      <c r="IB43" s="77" t="s">
        <v>111</v>
      </c>
      <c r="IC43" s="38" t="s">
        <v>78</v>
      </c>
      <c r="ID43" s="38">
        <v>50</v>
      </c>
      <c r="IE43" s="39" t="s">
        <v>39</v>
      </c>
      <c r="IF43" s="39" t="s">
        <v>44</v>
      </c>
      <c r="IG43" s="39" t="s">
        <v>63</v>
      </c>
      <c r="IH43" s="39">
        <v>10</v>
      </c>
      <c r="II43" s="39" t="s">
        <v>39</v>
      </c>
    </row>
    <row r="44" spans="1:243" s="38" customFormat="1" ht="81.75" customHeight="1">
      <c r="A44" s="22">
        <v>29</v>
      </c>
      <c r="B44" s="78" t="s">
        <v>176</v>
      </c>
      <c r="C44" s="24" t="s">
        <v>116</v>
      </c>
      <c r="D44" s="93">
        <v>4</v>
      </c>
      <c r="E44" s="91" t="s">
        <v>209</v>
      </c>
      <c r="F44" s="92">
        <v>932.1</v>
      </c>
      <c r="G44" s="51"/>
      <c r="H44" s="52"/>
      <c r="I44" s="40" t="s">
        <v>40</v>
      </c>
      <c r="J44" s="43">
        <f t="shared" si="8"/>
        <v>1</v>
      </c>
      <c r="K44" s="44" t="s">
        <v>41</v>
      </c>
      <c r="L44" s="44" t="s">
        <v>4</v>
      </c>
      <c r="M44" s="74"/>
      <c r="N44" s="41"/>
      <c r="O44" s="41"/>
      <c r="P44" s="46"/>
      <c r="Q44" s="41"/>
      <c r="R44" s="41"/>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 t="shared" si="9"/>
        <v>3728.4</v>
      </c>
      <c r="BB44" s="48">
        <f t="shared" si="10"/>
        <v>3728.4</v>
      </c>
      <c r="BC44" s="37" t="str">
        <f t="shared" si="11"/>
        <v>INR  Three Thousand Seven Hundred &amp; Twenty Eight  and Paise Forty Only</v>
      </c>
      <c r="IA44" s="38">
        <v>26</v>
      </c>
      <c r="IB44" s="77" t="s">
        <v>111</v>
      </c>
      <c r="IC44" s="38" t="s">
        <v>78</v>
      </c>
      <c r="ID44" s="38">
        <v>50</v>
      </c>
      <c r="IE44" s="39" t="s">
        <v>39</v>
      </c>
      <c r="IF44" s="39" t="s">
        <v>44</v>
      </c>
      <c r="IG44" s="39" t="s">
        <v>63</v>
      </c>
      <c r="IH44" s="39">
        <v>10</v>
      </c>
      <c r="II44" s="39" t="s">
        <v>39</v>
      </c>
    </row>
    <row r="45" spans="1:243" s="38" customFormat="1" ht="93" customHeight="1">
      <c r="A45" s="22">
        <v>30.1</v>
      </c>
      <c r="B45" s="82" t="s">
        <v>177</v>
      </c>
      <c r="C45" s="24" t="s">
        <v>117</v>
      </c>
      <c r="D45" s="102">
        <v>30</v>
      </c>
      <c r="E45" s="100" t="s">
        <v>212</v>
      </c>
      <c r="F45" s="101">
        <v>284.9</v>
      </c>
      <c r="G45" s="51"/>
      <c r="H45" s="52"/>
      <c r="I45" s="40" t="s">
        <v>40</v>
      </c>
      <c r="J45" s="43">
        <f t="shared" si="8"/>
        <v>1</v>
      </c>
      <c r="K45" s="44" t="s">
        <v>41</v>
      </c>
      <c r="L45" s="44" t="s">
        <v>4</v>
      </c>
      <c r="M45" s="74"/>
      <c r="N45" s="41"/>
      <c r="O45" s="41"/>
      <c r="P45" s="46"/>
      <c r="Q45" s="41"/>
      <c r="R45" s="41"/>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7">
        <f t="shared" si="9"/>
        <v>8547</v>
      </c>
      <c r="BB45" s="48">
        <f t="shared" si="10"/>
        <v>8547</v>
      </c>
      <c r="BC45" s="37" t="str">
        <f t="shared" si="11"/>
        <v>INR  Eight Thousand Five Hundred &amp; Forty Seven  Only</v>
      </c>
      <c r="IA45" s="38">
        <v>26</v>
      </c>
      <c r="IB45" s="77" t="s">
        <v>111</v>
      </c>
      <c r="IC45" s="38" t="s">
        <v>78</v>
      </c>
      <c r="ID45" s="38">
        <v>50</v>
      </c>
      <c r="IE45" s="39" t="s">
        <v>39</v>
      </c>
      <c r="IF45" s="39" t="s">
        <v>44</v>
      </c>
      <c r="IG45" s="39" t="s">
        <v>63</v>
      </c>
      <c r="IH45" s="39">
        <v>10</v>
      </c>
      <c r="II45" s="39" t="s">
        <v>39</v>
      </c>
    </row>
    <row r="46" spans="1:243" s="38" customFormat="1" ht="31.5" customHeight="1">
      <c r="A46" s="22">
        <v>30.2</v>
      </c>
      <c r="B46" s="81" t="s">
        <v>178</v>
      </c>
      <c r="C46" s="24" t="s">
        <v>118</v>
      </c>
      <c r="D46" s="102">
        <v>12</v>
      </c>
      <c r="E46" s="100" t="s">
        <v>212</v>
      </c>
      <c r="F46" s="101">
        <v>344.1</v>
      </c>
      <c r="G46" s="51"/>
      <c r="H46" s="52"/>
      <c r="I46" s="40" t="s">
        <v>40</v>
      </c>
      <c r="J46" s="43">
        <f t="shared" si="8"/>
        <v>1</v>
      </c>
      <c r="K46" s="44" t="s">
        <v>41</v>
      </c>
      <c r="L46" s="44" t="s">
        <v>4</v>
      </c>
      <c r="M46" s="74"/>
      <c r="N46" s="41"/>
      <c r="O46" s="41"/>
      <c r="P46" s="46"/>
      <c r="Q46" s="41"/>
      <c r="R46" s="41"/>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f t="shared" si="9"/>
        <v>4129.2</v>
      </c>
      <c r="BB46" s="48">
        <f t="shared" si="10"/>
        <v>4129.2</v>
      </c>
      <c r="BC46" s="37" t="str">
        <f t="shared" si="11"/>
        <v>INR  Four Thousand One Hundred &amp; Twenty Nine  and Paise Twenty Only</v>
      </c>
      <c r="IA46" s="38">
        <v>26</v>
      </c>
      <c r="IB46" s="77" t="s">
        <v>111</v>
      </c>
      <c r="IC46" s="38" t="s">
        <v>78</v>
      </c>
      <c r="ID46" s="38">
        <v>50</v>
      </c>
      <c r="IE46" s="39" t="s">
        <v>39</v>
      </c>
      <c r="IF46" s="39" t="s">
        <v>44</v>
      </c>
      <c r="IG46" s="39" t="s">
        <v>63</v>
      </c>
      <c r="IH46" s="39">
        <v>10</v>
      </c>
      <c r="II46" s="39" t="s">
        <v>39</v>
      </c>
    </row>
    <row r="47" spans="1:243" s="38" customFormat="1" ht="31.5" customHeight="1">
      <c r="A47" s="22">
        <v>30.3</v>
      </c>
      <c r="B47" s="83" t="s">
        <v>179</v>
      </c>
      <c r="C47" s="24" t="s">
        <v>119</v>
      </c>
      <c r="D47" s="93">
        <v>22.5</v>
      </c>
      <c r="E47" s="91" t="s">
        <v>212</v>
      </c>
      <c r="F47" s="92">
        <v>438</v>
      </c>
      <c r="G47" s="51"/>
      <c r="H47" s="52"/>
      <c r="I47" s="40" t="s">
        <v>40</v>
      </c>
      <c r="J47" s="43">
        <f t="shared" si="8"/>
        <v>1</v>
      </c>
      <c r="K47" s="44" t="s">
        <v>41</v>
      </c>
      <c r="L47" s="44" t="s">
        <v>4</v>
      </c>
      <c r="M47" s="74"/>
      <c r="N47" s="41"/>
      <c r="O47" s="41"/>
      <c r="P47" s="46"/>
      <c r="Q47" s="41"/>
      <c r="R47" s="41"/>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7">
        <f t="shared" si="9"/>
        <v>9855</v>
      </c>
      <c r="BB47" s="48">
        <f t="shared" si="10"/>
        <v>9855</v>
      </c>
      <c r="BC47" s="37" t="str">
        <f t="shared" si="11"/>
        <v>INR  Nine Thousand Eight Hundred &amp; Fifty Five  Only</v>
      </c>
      <c r="IA47" s="38">
        <v>26</v>
      </c>
      <c r="IB47" s="77" t="s">
        <v>111</v>
      </c>
      <c r="IC47" s="38" t="s">
        <v>78</v>
      </c>
      <c r="ID47" s="38">
        <v>50</v>
      </c>
      <c r="IE47" s="39" t="s">
        <v>39</v>
      </c>
      <c r="IF47" s="39" t="s">
        <v>44</v>
      </c>
      <c r="IG47" s="39" t="s">
        <v>63</v>
      </c>
      <c r="IH47" s="39">
        <v>10</v>
      </c>
      <c r="II47" s="39" t="s">
        <v>39</v>
      </c>
    </row>
    <row r="48" spans="1:243" s="38" customFormat="1" ht="81.75" customHeight="1">
      <c r="A48" s="22">
        <v>31</v>
      </c>
      <c r="B48" s="82" t="s">
        <v>180</v>
      </c>
      <c r="C48" s="24" t="s">
        <v>120</v>
      </c>
      <c r="D48" s="95">
        <v>10</v>
      </c>
      <c r="E48" s="91" t="s">
        <v>39</v>
      </c>
      <c r="F48" s="92">
        <v>418.95</v>
      </c>
      <c r="G48" s="51"/>
      <c r="H48" s="52"/>
      <c r="I48" s="40" t="s">
        <v>40</v>
      </c>
      <c r="J48" s="43">
        <f t="shared" si="8"/>
        <v>1</v>
      </c>
      <c r="K48" s="44" t="s">
        <v>41</v>
      </c>
      <c r="L48" s="44" t="s">
        <v>4</v>
      </c>
      <c r="M48" s="74"/>
      <c r="N48" s="41"/>
      <c r="O48" s="41"/>
      <c r="P48" s="46"/>
      <c r="Q48" s="41"/>
      <c r="R48" s="41"/>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f t="shared" si="9"/>
        <v>4189.5</v>
      </c>
      <c r="BB48" s="48">
        <f t="shared" si="10"/>
        <v>4189.5</v>
      </c>
      <c r="BC48" s="37" t="str">
        <f t="shared" si="11"/>
        <v>INR  Four Thousand One Hundred &amp; Eighty Nine  and Paise Fifty Only</v>
      </c>
      <c r="IA48" s="38">
        <v>26</v>
      </c>
      <c r="IB48" s="77" t="s">
        <v>111</v>
      </c>
      <c r="IC48" s="38" t="s">
        <v>78</v>
      </c>
      <c r="ID48" s="38">
        <v>50</v>
      </c>
      <c r="IE48" s="39" t="s">
        <v>39</v>
      </c>
      <c r="IF48" s="39" t="s">
        <v>44</v>
      </c>
      <c r="IG48" s="39" t="s">
        <v>63</v>
      </c>
      <c r="IH48" s="39">
        <v>10</v>
      </c>
      <c r="II48" s="39" t="s">
        <v>39</v>
      </c>
    </row>
    <row r="49" spans="1:243" s="38" customFormat="1" ht="81.75" customHeight="1">
      <c r="A49" s="22">
        <v>32</v>
      </c>
      <c r="B49" s="82" t="s">
        <v>181</v>
      </c>
      <c r="C49" s="24" t="s">
        <v>121</v>
      </c>
      <c r="D49" s="95">
        <v>9</v>
      </c>
      <c r="E49" s="91" t="s">
        <v>39</v>
      </c>
      <c r="F49" s="92">
        <v>606.25</v>
      </c>
      <c r="G49" s="51"/>
      <c r="H49" s="52"/>
      <c r="I49" s="40" t="s">
        <v>40</v>
      </c>
      <c r="J49" s="43">
        <f t="shared" si="8"/>
        <v>1</v>
      </c>
      <c r="K49" s="44" t="s">
        <v>41</v>
      </c>
      <c r="L49" s="44" t="s">
        <v>4</v>
      </c>
      <c r="M49" s="74"/>
      <c r="N49" s="41"/>
      <c r="O49" s="41"/>
      <c r="P49" s="46"/>
      <c r="Q49" s="41"/>
      <c r="R49" s="41"/>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f t="shared" si="9"/>
        <v>5456.25</v>
      </c>
      <c r="BB49" s="48">
        <f t="shared" si="10"/>
        <v>5456.25</v>
      </c>
      <c r="BC49" s="37" t="str">
        <f t="shared" si="11"/>
        <v>INR  Five Thousand Four Hundred &amp; Fifty Six  and Paise Twenty Five Only</v>
      </c>
      <c r="IA49" s="38">
        <v>26</v>
      </c>
      <c r="IB49" s="77" t="s">
        <v>111</v>
      </c>
      <c r="IC49" s="38" t="s">
        <v>78</v>
      </c>
      <c r="ID49" s="38">
        <v>50</v>
      </c>
      <c r="IE49" s="39" t="s">
        <v>39</v>
      </c>
      <c r="IF49" s="39" t="s">
        <v>44</v>
      </c>
      <c r="IG49" s="39" t="s">
        <v>63</v>
      </c>
      <c r="IH49" s="39">
        <v>10</v>
      </c>
      <c r="II49" s="39" t="s">
        <v>39</v>
      </c>
    </row>
    <row r="50" spans="1:243" s="38" customFormat="1" ht="54" customHeight="1">
      <c r="A50" s="22">
        <v>33</v>
      </c>
      <c r="B50" s="84" t="s">
        <v>182</v>
      </c>
      <c r="C50" s="24" t="s">
        <v>122</v>
      </c>
      <c r="D50" s="95">
        <v>4</v>
      </c>
      <c r="E50" s="91" t="s">
        <v>39</v>
      </c>
      <c r="F50" s="92">
        <v>111.75</v>
      </c>
      <c r="G50" s="51"/>
      <c r="H50" s="52"/>
      <c r="I50" s="40" t="s">
        <v>40</v>
      </c>
      <c r="J50" s="43">
        <f t="shared" si="8"/>
        <v>1</v>
      </c>
      <c r="K50" s="44" t="s">
        <v>41</v>
      </c>
      <c r="L50" s="44" t="s">
        <v>4</v>
      </c>
      <c r="M50" s="74"/>
      <c r="N50" s="41"/>
      <c r="O50" s="41"/>
      <c r="P50" s="46"/>
      <c r="Q50" s="41"/>
      <c r="R50" s="41"/>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7">
        <f t="shared" si="9"/>
        <v>447</v>
      </c>
      <c r="BB50" s="48">
        <f t="shared" si="10"/>
        <v>447</v>
      </c>
      <c r="BC50" s="37" t="str">
        <f t="shared" si="11"/>
        <v>INR  Four Hundred &amp; Forty Seven  Only</v>
      </c>
      <c r="IA50" s="38">
        <v>26</v>
      </c>
      <c r="IB50" s="77" t="s">
        <v>111</v>
      </c>
      <c r="IC50" s="38" t="s">
        <v>78</v>
      </c>
      <c r="ID50" s="38">
        <v>50</v>
      </c>
      <c r="IE50" s="39" t="s">
        <v>39</v>
      </c>
      <c r="IF50" s="39" t="s">
        <v>44</v>
      </c>
      <c r="IG50" s="39" t="s">
        <v>63</v>
      </c>
      <c r="IH50" s="39">
        <v>10</v>
      </c>
      <c r="II50" s="39" t="s">
        <v>39</v>
      </c>
    </row>
    <row r="51" spans="1:243" s="38" customFormat="1" ht="100.5" customHeight="1">
      <c r="A51" s="22">
        <v>34</v>
      </c>
      <c r="B51" s="82" t="s">
        <v>183</v>
      </c>
      <c r="C51" s="24" t="s">
        <v>123</v>
      </c>
      <c r="D51" s="95">
        <v>4</v>
      </c>
      <c r="E51" s="91" t="s">
        <v>39</v>
      </c>
      <c r="F51" s="92">
        <v>673.45</v>
      </c>
      <c r="G51" s="51"/>
      <c r="H51" s="52"/>
      <c r="I51" s="40" t="s">
        <v>40</v>
      </c>
      <c r="J51" s="43">
        <f t="shared" si="8"/>
        <v>1</v>
      </c>
      <c r="K51" s="44" t="s">
        <v>41</v>
      </c>
      <c r="L51" s="44" t="s">
        <v>4</v>
      </c>
      <c r="M51" s="74"/>
      <c r="N51" s="41"/>
      <c r="O51" s="41"/>
      <c r="P51" s="46"/>
      <c r="Q51" s="41"/>
      <c r="R51" s="41"/>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7">
        <f t="shared" si="9"/>
        <v>2693.8</v>
      </c>
      <c r="BB51" s="48">
        <f t="shared" si="10"/>
        <v>2693.8</v>
      </c>
      <c r="BC51" s="37" t="str">
        <f t="shared" si="11"/>
        <v>INR  Two Thousand Six Hundred &amp; Ninety Three  and Paise Eighty Only</v>
      </c>
      <c r="IA51" s="38">
        <v>26</v>
      </c>
      <c r="IB51" s="77" t="s">
        <v>111</v>
      </c>
      <c r="IC51" s="38" t="s">
        <v>78</v>
      </c>
      <c r="ID51" s="38">
        <v>50</v>
      </c>
      <c r="IE51" s="39" t="s">
        <v>39</v>
      </c>
      <c r="IF51" s="39" t="s">
        <v>44</v>
      </c>
      <c r="IG51" s="39" t="s">
        <v>63</v>
      </c>
      <c r="IH51" s="39">
        <v>10</v>
      </c>
      <c r="II51" s="39" t="s">
        <v>39</v>
      </c>
    </row>
    <row r="52" spans="1:243" s="38" customFormat="1" ht="81.75" customHeight="1">
      <c r="A52" s="22">
        <v>35</v>
      </c>
      <c r="B52" s="82" t="s">
        <v>184</v>
      </c>
      <c r="C52" s="24" t="s">
        <v>124</v>
      </c>
      <c r="D52" s="93">
        <v>8</v>
      </c>
      <c r="E52" s="91" t="s">
        <v>212</v>
      </c>
      <c r="F52" s="92">
        <v>23.7</v>
      </c>
      <c r="G52" s="51"/>
      <c r="H52" s="52"/>
      <c r="I52" s="40" t="s">
        <v>40</v>
      </c>
      <c r="J52" s="43">
        <f t="shared" si="8"/>
        <v>1</v>
      </c>
      <c r="K52" s="44" t="s">
        <v>41</v>
      </c>
      <c r="L52" s="44" t="s">
        <v>4</v>
      </c>
      <c r="M52" s="74"/>
      <c r="N52" s="41"/>
      <c r="O52" s="41"/>
      <c r="P52" s="46"/>
      <c r="Q52" s="41"/>
      <c r="R52" s="41"/>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7">
        <f t="shared" si="9"/>
        <v>189.6</v>
      </c>
      <c r="BB52" s="48">
        <f t="shared" si="10"/>
        <v>189.6</v>
      </c>
      <c r="BC52" s="37" t="str">
        <f t="shared" si="11"/>
        <v>INR  One Hundred &amp; Eighty Nine  and Paise Sixty Only</v>
      </c>
      <c r="IA52" s="38">
        <v>26</v>
      </c>
      <c r="IB52" s="77" t="s">
        <v>111</v>
      </c>
      <c r="IC52" s="38" t="s">
        <v>78</v>
      </c>
      <c r="ID52" s="38">
        <v>50</v>
      </c>
      <c r="IE52" s="39" t="s">
        <v>39</v>
      </c>
      <c r="IF52" s="39" t="s">
        <v>44</v>
      </c>
      <c r="IG52" s="39" t="s">
        <v>63</v>
      </c>
      <c r="IH52" s="39">
        <v>10</v>
      </c>
      <c r="II52" s="39" t="s">
        <v>39</v>
      </c>
    </row>
    <row r="53" spans="1:243" s="38" customFormat="1" ht="176.25" customHeight="1">
      <c r="A53" s="22">
        <v>36</v>
      </c>
      <c r="B53" s="82" t="s">
        <v>185</v>
      </c>
      <c r="C53" s="24" t="s">
        <v>125</v>
      </c>
      <c r="D53" s="93">
        <v>3</v>
      </c>
      <c r="E53" s="91" t="s">
        <v>209</v>
      </c>
      <c r="F53" s="92">
        <v>3216.9</v>
      </c>
      <c r="G53" s="51"/>
      <c r="H53" s="52"/>
      <c r="I53" s="40" t="s">
        <v>40</v>
      </c>
      <c r="J53" s="43">
        <f t="shared" si="8"/>
        <v>1</v>
      </c>
      <c r="K53" s="44" t="s">
        <v>41</v>
      </c>
      <c r="L53" s="44" t="s">
        <v>4</v>
      </c>
      <c r="M53" s="74"/>
      <c r="N53" s="41"/>
      <c r="O53" s="41"/>
      <c r="P53" s="46"/>
      <c r="Q53" s="41"/>
      <c r="R53" s="41"/>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7">
        <f t="shared" si="9"/>
        <v>9650.7</v>
      </c>
      <c r="BB53" s="48">
        <f t="shared" si="10"/>
        <v>9650.7</v>
      </c>
      <c r="BC53" s="37" t="str">
        <f t="shared" si="11"/>
        <v>INR  Nine Thousand Six Hundred &amp; Fifty  and Paise Seventy Only</v>
      </c>
      <c r="IA53" s="38">
        <v>26</v>
      </c>
      <c r="IB53" s="77" t="s">
        <v>111</v>
      </c>
      <c r="IC53" s="38" t="s">
        <v>78</v>
      </c>
      <c r="ID53" s="38">
        <v>50</v>
      </c>
      <c r="IE53" s="39" t="s">
        <v>39</v>
      </c>
      <c r="IF53" s="39" t="s">
        <v>44</v>
      </c>
      <c r="IG53" s="39" t="s">
        <v>63</v>
      </c>
      <c r="IH53" s="39">
        <v>10</v>
      </c>
      <c r="II53" s="39" t="s">
        <v>39</v>
      </c>
    </row>
    <row r="54" spans="1:243" s="38" customFormat="1" ht="176.25" customHeight="1">
      <c r="A54" s="22">
        <v>37</v>
      </c>
      <c r="B54" s="84" t="s">
        <v>186</v>
      </c>
      <c r="C54" s="24" t="s">
        <v>126</v>
      </c>
      <c r="D54" s="103">
        <v>207</v>
      </c>
      <c r="E54" s="104" t="s">
        <v>209</v>
      </c>
      <c r="F54" s="105">
        <v>1030.3</v>
      </c>
      <c r="G54" s="51"/>
      <c r="H54" s="52"/>
      <c r="I54" s="40" t="s">
        <v>40</v>
      </c>
      <c r="J54" s="43">
        <f t="shared" si="8"/>
        <v>1</v>
      </c>
      <c r="K54" s="44" t="s">
        <v>41</v>
      </c>
      <c r="L54" s="44" t="s">
        <v>4</v>
      </c>
      <c r="M54" s="74"/>
      <c r="N54" s="41"/>
      <c r="O54" s="41"/>
      <c r="P54" s="46"/>
      <c r="Q54" s="41"/>
      <c r="R54" s="41"/>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7">
        <f t="shared" si="9"/>
        <v>213272.1</v>
      </c>
      <c r="BB54" s="48">
        <f t="shared" si="10"/>
        <v>213272.1</v>
      </c>
      <c r="BC54" s="37" t="str">
        <f t="shared" si="11"/>
        <v>INR  Two Lakh Thirteen Thousand Two Hundred &amp; Seventy Two  and Paise Ten Only</v>
      </c>
      <c r="IA54" s="38">
        <v>26</v>
      </c>
      <c r="IB54" s="77" t="s">
        <v>111</v>
      </c>
      <c r="IC54" s="38" t="s">
        <v>78</v>
      </c>
      <c r="ID54" s="38">
        <v>50</v>
      </c>
      <c r="IE54" s="39" t="s">
        <v>39</v>
      </c>
      <c r="IF54" s="39" t="s">
        <v>44</v>
      </c>
      <c r="IG54" s="39" t="s">
        <v>63</v>
      </c>
      <c r="IH54" s="39">
        <v>10</v>
      </c>
      <c r="II54" s="39" t="s">
        <v>39</v>
      </c>
    </row>
    <row r="55" spans="1:243" s="38" customFormat="1" ht="132" customHeight="1">
      <c r="A55" s="22">
        <v>38</v>
      </c>
      <c r="B55" s="84" t="s">
        <v>187</v>
      </c>
      <c r="C55" s="24" t="s">
        <v>127</v>
      </c>
      <c r="D55" s="93">
        <v>71</v>
      </c>
      <c r="E55" s="91" t="s">
        <v>209</v>
      </c>
      <c r="F55" s="92">
        <v>926.9</v>
      </c>
      <c r="G55" s="51"/>
      <c r="H55" s="52"/>
      <c r="I55" s="40" t="s">
        <v>40</v>
      </c>
      <c r="J55" s="43">
        <f t="shared" si="8"/>
        <v>1</v>
      </c>
      <c r="K55" s="44" t="s">
        <v>41</v>
      </c>
      <c r="L55" s="44" t="s">
        <v>4</v>
      </c>
      <c r="M55" s="74"/>
      <c r="N55" s="41"/>
      <c r="O55" s="41"/>
      <c r="P55" s="46"/>
      <c r="Q55" s="41"/>
      <c r="R55" s="41"/>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7">
        <f t="shared" si="9"/>
        <v>65809.9</v>
      </c>
      <c r="BB55" s="48">
        <f t="shared" si="10"/>
        <v>65809.9</v>
      </c>
      <c r="BC55" s="37" t="str">
        <f t="shared" si="11"/>
        <v>INR  Sixty Five Thousand Eight Hundred &amp; Nine  and Paise Ninety Only</v>
      </c>
      <c r="IA55" s="38">
        <v>26</v>
      </c>
      <c r="IB55" s="77" t="s">
        <v>111</v>
      </c>
      <c r="IC55" s="38" t="s">
        <v>78</v>
      </c>
      <c r="ID55" s="38">
        <v>50</v>
      </c>
      <c r="IE55" s="39" t="s">
        <v>39</v>
      </c>
      <c r="IF55" s="39" t="s">
        <v>44</v>
      </c>
      <c r="IG55" s="39" t="s">
        <v>63</v>
      </c>
      <c r="IH55" s="39">
        <v>10</v>
      </c>
      <c r="II55" s="39" t="s">
        <v>39</v>
      </c>
    </row>
    <row r="56" spans="1:243" s="38" customFormat="1" ht="121.5" customHeight="1">
      <c r="A56" s="22">
        <v>39</v>
      </c>
      <c r="B56" s="82" t="s">
        <v>188</v>
      </c>
      <c r="C56" s="24" t="s">
        <v>128</v>
      </c>
      <c r="D56" s="93">
        <v>339</v>
      </c>
      <c r="E56" s="91" t="s">
        <v>213</v>
      </c>
      <c r="F56" s="92">
        <v>131</v>
      </c>
      <c r="G56" s="51"/>
      <c r="H56" s="52"/>
      <c r="I56" s="40" t="s">
        <v>40</v>
      </c>
      <c r="J56" s="43">
        <f t="shared" si="8"/>
        <v>1</v>
      </c>
      <c r="K56" s="44" t="s">
        <v>41</v>
      </c>
      <c r="L56" s="44" t="s">
        <v>4</v>
      </c>
      <c r="M56" s="74"/>
      <c r="N56" s="41"/>
      <c r="O56" s="41"/>
      <c r="P56" s="46"/>
      <c r="Q56" s="41"/>
      <c r="R56" s="41"/>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7">
        <f t="shared" si="9"/>
        <v>44409</v>
      </c>
      <c r="BB56" s="48">
        <f t="shared" si="10"/>
        <v>44409</v>
      </c>
      <c r="BC56" s="37" t="str">
        <f t="shared" si="11"/>
        <v>INR  Forty Four Thousand Four Hundred &amp; Nine  Only</v>
      </c>
      <c r="IA56" s="38">
        <v>26</v>
      </c>
      <c r="IB56" s="77" t="s">
        <v>111</v>
      </c>
      <c r="IC56" s="38" t="s">
        <v>78</v>
      </c>
      <c r="ID56" s="38">
        <v>50</v>
      </c>
      <c r="IE56" s="39" t="s">
        <v>39</v>
      </c>
      <c r="IF56" s="39" t="s">
        <v>44</v>
      </c>
      <c r="IG56" s="39" t="s">
        <v>63</v>
      </c>
      <c r="IH56" s="39">
        <v>10</v>
      </c>
      <c r="II56" s="39" t="s">
        <v>39</v>
      </c>
    </row>
    <row r="57" spans="1:243" s="38" customFormat="1" ht="140.25" customHeight="1">
      <c r="A57" s="22">
        <v>40</v>
      </c>
      <c r="B57" s="82" t="s">
        <v>189</v>
      </c>
      <c r="C57" s="24" t="s">
        <v>129</v>
      </c>
      <c r="D57" s="93">
        <v>18</v>
      </c>
      <c r="E57" s="91" t="s">
        <v>209</v>
      </c>
      <c r="F57" s="92">
        <v>2756.35</v>
      </c>
      <c r="G57" s="51"/>
      <c r="H57" s="52"/>
      <c r="I57" s="40" t="s">
        <v>40</v>
      </c>
      <c r="J57" s="43">
        <f t="shared" si="8"/>
        <v>1</v>
      </c>
      <c r="K57" s="44" t="s">
        <v>41</v>
      </c>
      <c r="L57" s="44" t="s">
        <v>4</v>
      </c>
      <c r="M57" s="74"/>
      <c r="N57" s="41"/>
      <c r="O57" s="41"/>
      <c r="P57" s="46"/>
      <c r="Q57" s="41"/>
      <c r="R57" s="41"/>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7">
        <f t="shared" si="9"/>
        <v>49614.3</v>
      </c>
      <c r="BB57" s="48">
        <f t="shared" si="10"/>
        <v>49614.3</v>
      </c>
      <c r="BC57" s="37" t="str">
        <f t="shared" si="11"/>
        <v>INR  Forty Nine Thousand Six Hundred &amp; Fourteen  and Paise Thirty Only</v>
      </c>
      <c r="IA57" s="38">
        <v>26</v>
      </c>
      <c r="IB57" s="77" t="s">
        <v>111</v>
      </c>
      <c r="IC57" s="38" t="s">
        <v>78</v>
      </c>
      <c r="ID57" s="38">
        <v>50</v>
      </c>
      <c r="IE57" s="39" t="s">
        <v>39</v>
      </c>
      <c r="IF57" s="39" t="s">
        <v>44</v>
      </c>
      <c r="IG57" s="39" t="s">
        <v>63</v>
      </c>
      <c r="IH57" s="39">
        <v>10</v>
      </c>
      <c r="II57" s="39" t="s">
        <v>39</v>
      </c>
    </row>
    <row r="58" spans="1:243" s="38" customFormat="1" ht="105.75" customHeight="1">
      <c r="A58" s="22">
        <v>41</v>
      </c>
      <c r="B58" s="82" t="s">
        <v>190</v>
      </c>
      <c r="C58" s="24" t="s">
        <v>130</v>
      </c>
      <c r="D58" s="93">
        <v>125</v>
      </c>
      <c r="E58" s="91" t="s">
        <v>209</v>
      </c>
      <c r="F58" s="92">
        <v>177.15</v>
      </c>
      <c r="G58" s="51"/>
      <c r="H58" s="52"/>
      <c r="I58" s="40" t="s">
        <v>40</v>
      </c>
      <c r="J58" s="43">
        <f t="shared" si="8"/>
        <v>1</v>
      </c>
      <c r="K58" s="44" t="s">
        <v>41</v>
      </c>
      <c r="L58" s="44" t="s">
        <v>4</v>
      </c>
      <c r="M58" s="74"/>
      <c r="N58" s="41"/>
      <c r="O58" s="41"/>
      <c r="P58" s="46"/>
      <c r="Q58" s="41"/>
      <c r="R58" s="41"/>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7">
        <f t="shared" si="9"/>
        <v>22143.75</v>
      </c>
      <c r="BB58" s="48">
        <f t="shared" si="10"/>
        <v>22143.75</v>
      </c>
      <c r="BC58" s="37" t="str">
        <f t="shared" si="11"/>
        <v>INR  Twenty Two Thousand One Hundred &amp; Forty Three  and Paise Seventy Five Only</v>
      </c>
      <c r="IA58" s="38">
        <v>26</v>
      </c>
      <c r="IB58" s="77" t="s">
        <v>111</v>
      </c>
      <c r="IC58" s="38" t="s">
        <v>78</v>
      </c>
      <c r="ID58" s="38">
        <v>50</v>
      </c>
      <c r="IE58" s="39" t="s">
        <v>39</v>
      </c>
      <c r="IF58" s="39" t="s">
        <v>44</v>
      </c>
      <c r="IG58" s="39" t="s">
        <v>63</v>
      </c>
      <c r="IH58" s="39">
        <v>10</v>
      </c>
      <c r="II58" s="39" t="s">
        <v>39</v>
      </c>
    </row>
    <row r="59" spans="1:243" s="38" customFormat="1" ht="292.5" customHeight="1">
      <c r="A59" s="22">
        <v>42</v>
      </c>
      <c r="B59" s="82" t="s">
        <v>191</v>
      </c>
      <c r="C59" s="24" t="s">
        <v>131</v>
      </c>
      <c r="D59" s="93">
        <v>23</v>
      </c>
      <c r="E59" s="91" t="s">
        <v>213</v>
      </c>
      <c r="F59" s="92">
        <v>423.95</v>
      </c>
      <c r="G59" s="51"/>
      <c r="H59" s="52"/>
      <c r="I59" s="40" t="s">
        <v>40</v>
      </c>
      <c r="J59" s="43">
        <f t="shared" si="8"/>
        <v>1</v>
      </c>
      <c r="K59" s="44" t="s">
        <v>41</v>
      </c>
      <c r="L59" s="44" t="s">
        <v>4</v>
      </c>
      <c r="M59" s="74"/>
      <c r="N59" s="41"/>
      <c r="O59" s="41"/>
      <c r="P59" s="46"/>
      <c r="Q59" s="41"/>
      <c r="R59" s="41"/>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7">
        <f t="shared" si="9"/>
        <v>9750.85</v>
      </c>
      <c r="BB59" s="48">
        <f t="shared" si="10"/>
        <v>9750.85</v>
      </c>
      <c r="BC59" s="37" t="str">
        <f t="shared" si="11"/>
        <v>INR  Nine Thousand Seven Hundred &amp; Fifty  and Paise Eighty Five Only</v>
      </c>
      <c r="IA59" s="38">
        <v>26</v>
      </c>
      <c r="IB59" s="77" t="s">
        <v>111</v>
      </c>
      <c r="IC59" s="38" t="s">
        <v>78</v>
      </c>
      <c r="ID59" s="38">
        <v>50</v>
      </c>
      <c r="IE59" s="39" t="s">
        <v>39</v>
      </c>
      <c r="IF59" s="39" t="s">
        <v>44</v>
      </c>
      <c r="IG59" s="39" t="s">
        <v>63</v>
      </c>
      <c r="IH59" s="39">
        <v>10</v>
      </c>
      <c r="II59" s="39" t="s">
        <v>39</v>
      </c>
    </row>
    <row r="60" spans="1:243" s="38" customFormat="1" ht="92.25" customHeight="1">
      <c r="A60" s="22">
        <v>43</v>
      </c>
      <c r="B60" s="82" t="s">
        <v>192</v>
      </c>
      <c r="C60" s="24" t="s">
        <v>132</v>
      </c>
      <c r="D60" s="93">
        <v>27</v>
      </c>
      <c r="E60" s="91" t="s">
        <v>39</v>
      </c>
      <c r="F60" s="92">
        <v>59.65</v>
      </c>
      <c r="G60" s="51"/>
      <c r="H60" s="52"/>
      <c r="I60" s="40" t="s">
        <v>40</v>
      </c>
      <c r="J60" s="43">
        <f t="shared" si="8"/>
        <v>1</v>
      </c>
      <c r="K60" s="44" t="s">
        <v>41</v>
      </c>
      <c r="L60" s="44" t="s">
        <v>4</v>
      </c>
      <c r="M60" s="74"/>
      <c r="N60" s="41"/>
      <c r="O60" s="41"/>
      <c r="P60" s="46"/>
      <c r="Q60" s="41"/>
      <c r="R60" s="41"/>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7">
        <f t="shared" si="9"/>
        <v>1610.55</v>
      </c>
      <c r="BB60" s="48">
        <f t="shared" si="10"/>
        <v>1610.55</v>
      </c>
      <c r="BC60" s="37" t="str">
        <f t="shared" si="11"/>
        <v>INR  One Thousand Six Hundred &amp; Ten  and Paise Fifty Five Only</v>
      </c>
      <c r="IA60" s="38">
        <v>26</v>
      </c>
      <c r="IB60" s="77" t="s">
        <v>111</v>
      </c>
      <c r="IC60" s="38" t="s">
        <v>78</v>
      </c>
      <c r="ID60" s="38">
        <v>50</v>
      </c>
      <c r="IE60" s="39" t="s">
        <v>39</v>
      </c>
      <c r="IF60" s="39" t="s">
        <v>44</v>
      </c>
      <c r="IG60" s="39" t="s">
        <v>63</v>
      </c>
      <c r="IH60" s="39">
        <v>10</v>
      </c>
      <c r="II60" s="39" t="s">
        <v>39</v>
      </c>
    </row>
    <row r="61" spans="1:243" s="38" customFormat="1" ht="96" customHeight="1">
      <c r="A61" s="22">
        <v>44</v>
      </c>
      <c r="B61" s="82" t="s">
        <v>193</v>
      </c>
      <c r="C61" s="24" t="s">
        <v>133</v>
      </c>
      <c r="D61" s="95">
        <v>11</v>
      </c>
      <c r="E61" s="91" t="s">
        <v>39</v>
      </c>
      <c r="F61" s="92">
        <v>103.55</v>
      </c>
      <c r="G61" s="51"/>
      <c r="H61" s="52"/>
      <c r="I61" s="40" t="s">
        <v>40</v>
      </c>
      <c r="J61" s="43">
        <f t="shared" si="8"/>
        <v>1</v>
      </c>
      <c r="K61" s="44" t="s">
        <v>41</v>
      </c>
      <c r="L61" s="44" t="s">
        <v>4</v>
      </c>
      <c r="M61" s="74"/>
      <c r="N61" s="41"/>
      <c r="O61" s="41"/>
      <c r="P61" s="46"/>
      <c r="Q61" s="41"/>
      <c r="R61" s="41"/>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7">
        <f t="shared" si="9"/>
        <v>1139.05</v>
      </c>
      <c r="BB61" s="48">
        <f t="shared" si="10"/>
        <v>1139.05</v>
      </c>
      <c r="BC61" s="37" t="str">
        <f t="shared" si="11"/>
        <v>INR  One Thousand One Hundred &amp; Thirty Nine  and Paise Five Only</v>
      </c>
      <c r="IA61" s="38">
        <v>26</v>
      </c>
      <c r="IB61" s="77" t="s">
        <v>111</v>
      </c>
      <c r="IC61" s="38" t="s">
        <v>78</v>
      </c>
      <c r="ID61" s="38">
        <v>50</v>
      </c>
      <c r="IE61" s="39" t="s">
        <v>39</v>
      </c>
      <c r="IF61" s="39" t="s">
        <v>44</v>
      </c>
      <c r="IG61" s="39" t="s">
        <v>63</v>
      </c>
      <c r="IH61" s="39">
        <v>10</v>
      </c>
      <c r="II61" s="39" t="s">
        <v>39</v>
      </c>
    </row>
    <row r="62" spans="1:243" s="38" customFormat="1" ht="96" customHeight="1">
      <c r="A62" s="22">
        <v>45</v>
      </c>
      <c r="B62" s="82" t="s">
        <v>194</v>
      </c>
      <c r="C62" s="24" t="s">
        <v>134</v>
      </c>
      <c r="D62" s="95">
        <v>11</v>
      </c>
      <c r="E62" s="91" t="s">
        <v>39</v>
      </c>
      <c r="F62" s="92">
        <v>231.7</v>
      </c>
      <c r="G62" s="51"/>
      <c r="H62" s="52"/>
      <c r="I62" s="40" t="s">
        <v>40</v>
      </c>
      <c r="J62" s="43">
        <f t="shared" si="8"/>
        <v>1</v>
      </c>
      <c r="K62" s="44" t="s">
        <v>41</v>
      </c>
      <c r="L62" s="44" t="s">
        <v>4</v>
      </c>
      <c r="M62" s="74"/>
      <c r="N62" s="41"/>
      <c r="O62" s="41"/>
      <c r="P62" s="46"/>
      <c r="Q62" s="41"/>
      <c r="R62" s="41"/>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7">
        <f t="shared" si="9"/>
        <v>2548.7</v>
      </c>
      <c r="BB62" s="48">
        <f t="shared" si="10"/>
        <v>2548.7</v>
      </c>
      <c r="BC62" s="37" t="str">
        <f t="shared" si="11"/>
        <v>INR  Two Thousand Five Hundred &amp; Forty Eight  and Paise Seventy Only</v>
      </c>
      <c r="IA62" s="38">
        <v>26</v>
      </c>
      <c r="IB62" s="77" t="s">
        <v>111</v>
      </c>
      <c r="IC62" s="38" t="s">
        <v>78</v>
      </c>
      <c r="ID62" s="38">
        <v>50</v>
      </c>
      <c r="IE62" s="39" t="s">
        <v>39</v>
      </c>
      <c r="IF62" s="39" t="s">
        <v>44</v>
      </c>
      <c r="IG62" s="39" t="s">
        <v>63</v>
      </c>
      <c r="IH62" s="39">
        <v>10</v>
      </c>
      <c r="II62" s="39" t="s">
        <v>39</v>
      </c>
    </row>
    <row r="63" spans="1:243" s="38" customFormat="1" ht="81.75" customHeight="1">
      <c r="A63" s="22">
        <v>46</v>
      </c>
      <c r="B63" s="82" t="s">
        <v>195</v>
      </c>
      <c r="C63" s="24" t="s">
        <v>135</v>
      </c>
      <c r="D63" s="93">
        <v>85</v>
      </c>
      <c r="E63" s="91" t="s">
        <v>209</v>
      </c>
      <c r="F63" s="92">
        <v>121.55</v>
      </c>
      <c r="G63" s="51"/>
      <c r="H63" s="52"/>
      <c r="I63" s="40" t="s">
        <v>40</v>
      </c>
      <c r="J63" s="43">
        <f t="shared" si="8"/>
        <v>1</v>
      </c>
      <c r="K63" s="44" t="s">
        <v>41</v>
      </c>
      <c r="L63" s="44" t="s">
        <v>4</v>
      </c>
      <c r="M63" s="74"/>
      <c r="N63" s="41"/>
      <c r="O63" s="41"/>
      <c r="P63" s="46"/>
      <c r="Q63" s="41"/>
      <c r="R63" s="41"/>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7">
        <f t="shared" si="9"/>
        <v>10331.75</v>
      </c>
      <c r="BB63" s="48">
        <f t="shared" si="10"/>
        <v>10331.75</v>
      </c>
      <c r="BC63" s="37" t="str">
        <f t="shared" si="11"/>
        <v>INR  Ten Thousand Three Hundred &amp; Thirty One  and Paise Seventy Five Only</v>
      </c>
      <c r="IA63" s="38">
        <v>26</v>
      </c>
      <c r="IB63" s="77" t="s">
        <v>111</v>
      </c>
      <c r="IC63" s="38" t="s">
        <v>78</v>
      </c>
      <c r="ID63" s="38">
        <v>50</v>
      </c>
      <c r="IE63" s="39" t="s">
        <v>39</v>
      </c>
      <c r="IF63" s="39" t="s">
        <v>44</v>
      </c>
      <c r="IG63" s="39" t="s">
        <v>63</v>
      </c>
      <c r="IH63" s="39">
        <v>10</v>
      </c>
      <c r="II63" s="39" t="s">
        <v>39</v>
      </c>
    </row>
    <row r="64" spans="1:243" s="38" customFormat="1" ht="81.75" customHeight="1">
      <c r="A64" s="22">
        <v>47</v>
      </c>
      <c r="B64" s="84" t="s">
        <v>196</v>
      </c>
      <c r="C64" s="24" t="s">
        <v>136</v>
      </c>
      <c r="D64" s="93">
        <v>86</v>
      </c>
      <c r="E64" s="91" t="s">
        <v>213</v>
      </c>
      <c r="F64" s="92">
        <v>101.75</v>
      </c>
      <c r="G64" s="51"/>
      <c r="H64" s="52"/>
      <c r="I64" s="40" t="s">
        <v>40</v>
      </c>
      <c r="J64" s="43">
        <f t="shared" si="8"/>
        <v>1</v>
      </c>
      <c r="K64" s="44" t="s">
        <v>41</v>
      </c>
      <c r="L64" s="44" t="s">
        <v>4</v>
      </c>
      <c r="M64" s="74"/>
      <c r="N64" s="41"/>
      <c r="O64" s="41"/>
      <c r="P64" s="46"/>
      <c r="Q64" s="41"/>
      <c r="R64" s="41"/>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7">
        <f t="shared" si="9"/>
        <v>8750.5</v>
      </c>
      <c r="BB64" s="48">
        <f t="shared" si="10"/>
        <v>8750.5</v>
      </c>
      <c r="BC64" s="37" t="str">
        <f t="shared" si="11"/>
        <v>INR  Eight Thousand Seven Hundred &amp; Fifty  and Paise Fifty Only</v>
      </c>
      <c r="IA64" s="38">
        <v>26</v>
      </c>
      <c r="IB64" s="77" t="s">
        <v>111</v>
      </c>
      <c r="IC64" s="38" t="s">
        <v>78</v>
      </c>
      <c r="ID64" s="38">
        <v>50</v>
      </c>
      <c r="IE64" s="39" t="s">
        <v>39</v>
      </c>
      <c r="IF64" s="39" t="s">
        <v>44</v>
      </c>
      <c r="IG64" s="39" t="s">
        <v>63</v>
      </c>
      <c r="IH64" s="39">
        <v>10</v>
      </c>
      <c r="II64" s="39" t="s">
        <v>39</v>
      </c>
    </row>
    <row r="65" spans="1:243" s="38" customFormat="1" ht="108" customHeight="1">
      <c r="A65" s="22">
        <v>48</v>
      </c>
      <c r="B65" s="82" t="s">
        <v>197</v>
      </c>
      <c r="C65" s="24" t="s">
        <v>137</v>
      </c>
      <c r="D65" s="95">
        <v>11</v>
      </c>
      <c r="E65" s="91" t="s">
        <v>39</v>
      </c>
      <c r="F65" s="92">
        <v>116.8</v>
      </c>
      <c r="G65" s="51"/>
      <c r="H65" s="52"/>
      <c r="I65" s="40" t="s">
        <v>40</v>
      </c>
      <c r="J65" s="43">
        <f t="shared" si="8"/>
        <v>1</v>
      </c>
      <c r="K65" s="44" t="s">
        <v>41</v>
      </c>
      <c r="L65" s="44" t="s">
        <v>4</v>
      </c>
      <c r="M65" s="74"/>
      <c r="N65" s="41"/>
      <c r="O65" s="41"/>
      <c r="P65" s="46"/>
      <c r="Q65" s="41"/>
      <c r="R65" s="41"/>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7">
        <f t="shared" si="9"/>
        <v>1284.8</v>
      </c>
      <c r="BB65" s="48">
        <f t="shared" si="10"/>
        <v>1284.8</v>
      </c>
      <c r="BC65" s="37" t="str">
        <f t="shared" si="11"/>
        <v>INR  One Thousand Two Hundred &amp; Eighty Four  and Paise Eighty Only</v>
      </c>
      <c r="IA65" s="38">
        <v>26</v>
      </c>
      <c r="IB65" s="77" t="s">
        <v>111</v>
      </c>
      <c r="IC65" s="38" t="s">
        <v>78</v>
      </c>
      <c r="ID65" s="38">
        <v>50</v>
      </c>
      <c r="IE65" s="39" t="s">
        <v>39</v>
      </c>
      <c r="IF65" s="39" t="s">
        <v>44</v>
      </c>
      <c r="IG65" s="39" t="s">
        <v>63</v>
      </c>
      <c r="IH65" s="39">
        <v>10</v>
      </c>
      <c r="II65" s="39" t="s">
        <v>39</v>
      </c>
    </row>
    <row r="66" spans="1:243" s="38" customFormat="1" ht="103.5" customHeight="1">
      <c r="A66" s="22">
        <v>49</v>
      </c>
      <c r="B66" s="82" t="s">
        <v>198</v>
      </c>
      <c r="C66" s="24" t="s">
        <v>138</v>
      </c>
      <c r="D66" s="95">
        <v>11</v>
      </c>
      <c r="E66" s="91" t="s">
        <v>39</v>
      </c>
      <c r="F66" s="92">
        <v>257.15</v>
      </c>
      <c r="G66" s="51"/>
      <c r="H66" s="52"/>
      <c r="I66" s="40" t="s">
        <v>40</v>
      </c>
      <c r="J66" s="43">
        <f t="shared" si="8"/>
        <v>1</v>
      </c>
      <c r="K66" s="44" t="s">
        <v>41</v>
      </c>
      <c r="L66" s="44" t="s">
        <v>4</v>
      </c>
      <c r="M66" s="74"/>
      <c r="N66" s="41"/>
      <c r="O66" s="41"/>
      <c r="P66" s="46"/>
      <c r="Q66" s="41"/>
      <c r="R66" s="41"/>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7">
        <f t="shared" si="9"/>
        <v>2828.65</v>
      </c>
      <c r="BB66" s="48">
        <f t="shared" si="10"/>
        <v>2828.65</v>
      </c>
      <c r="BC66" s="37" t="str">
        <f t="shared" si="11"/>
        <v>INR  Two Thousand Eight Hundred &amp; Twenty Eight  and Paise Sixty Five Only</v>
      </c>
      <c r="IA66" s="38">
        <v>26</v>
      </c>
      <c r="IB66" s="77" t="s">
        <v>111</v>
      </c>
      <c r="IC66" s="38" t="s">
        <v>78</v>
      </c>
      <c r="ID66" s="38">
        <v>50</v>
      </c>
      <c r="IE66" s="39" t="s">
        <v>39</v>
      </c>
      <c r="IF66" s="39" t="s">
        <v>44</v>
      </c>
      <c r="IG66" s="39" t="s">
        <v>63</v>
      </c>
      <c r="IH66" s="39">
        <v>10</v>
      </c>
      <c r="II66" s="39" t="s">
        <v>39</v>
      </c>
    </row>
    <row r="67" spans="1:243" s="38" customFormat="1" ht="81.75" customHeight="1">
      <c r="A67" s="22">
        <v>50.1</v>
      </c>
      <c r="B67" s="85" t="s">
        <v>199</v>
      </c>
      <c r="C67" s="24" t="s">
        <v>139</v>
      </c>
      <c r="D67" s="106">
        <v>24</v>
      </c>
      <c r="E67" s="107" t="s">
        <v>209</v>
      </c>
      <c r="F67" s="106">
        <v>276.15</v>
      </c>
      <c r="G67" s="51"/>
      <c r="H67" s="52"/>
      <c r="I67" s="40" t="s">
        <v>40</v>
      </c>
      <c r="J67" s="43">
        <f t="shared" si="8"/>
        <v>1</v>
      </c>
      <c r="K67" s="44" t="s">
        <v>41</v>
      </c>
      <c r="L67" s="44" t="s">
        <v>4</v>
      </c>
      <c r="M67" s="74"/>
      <c r="N67" s="41"/>
      <c r="O67" s="41"/>
      <c r="P67" s="46"/>
      <c r="Q67" s="41"/>
      <c r="R67" s="41"/>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7">
        <f t="shared" si="9"/>
        <v>6627.6</v>
      </c>
      <c r="BB67" s="48">
        <f t="shared" si="10"/>
        <v>6627.6</v>
      </c>
      <c r="BC67" s="37" t="str">
        <f t="shared" si="11"/>
        <v>INR  Six Thousand Six Hundred &amp; Twenty Seven  and Paise Sixty Only</v>
      </c>
      <c r="IA67" s="38">
        <v>26</v>
      </c>
      <c r="IB67" s="77" t="s">
        <v>111</v>
      </c>
      <c r="IC67" s="38" t="s">
        <v>78</v>
      </c>
      <c r="ID67" s="38">
        <v>50</v>
      </c>
      <c r="IE67" s="39" t="s">
        <v>39</v>
      </c>
      <c r="IF67" s="39" t="s">
        <v>44</v>
      </c>
      <c r="IG67" s="39" t="s">
        <v>63</v>
      </c>
      <c r="IH67" s="39">
        <v>10</v>
      </c>
      <c r="II67" s="39" t="s">
        <v>39</v>
      </c>
    </row>
    <row r="68" spans="1:243" s="38" customFormat="1" ht="81.75" customHeight="1">
      <c r="A68" s="22">
        <v>50.2</v>
      </c>
      <c r="B68" s="86" t="s">
        <v>200</v>
      </c>
      <c r="C68" s="24" t="s">
        <v>140</v>
      </c>
      <c r="D68" s="98">
        <v>14</v>
      </c>
      <c r="E68" s="108" t="s">
        <v>209</v>
      </c>
      <c r="F68" s="98">
        <v>303.9</v>
      </c>
      <c r="G68" s="51"/>
      <c r="H68" s="52"/>
      <c r="I68" s="40" t="s">
        <v>40</v>
      </c>
      <c r="J68" s="43">
        <f t="shared" si="8"/>
        <v>1</v>
      </c>
      <c r="K68" s="44" t="s">
        <v>41</v>
      </c>
      <c r="L68" s="44" t="s">
        <v>4</v>
      </c>
      <c r="M68" s="74"/>
      <c r="N68" s="41"/>
      <c r="O68" s="41"/>
      <c r="P68" s="46"/>
      <c r="Q68" s="41"/>
      <c r="R68" s="41"/>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7">
        <f t="shared" si="9"/>
        <v>4254.6</v>
      </c>
      <c r="BB68" s="48">
        <f t="shared" si="10"/>
        <v>4254.6</v>
      </c>
      <c r="BC68" s="37" t="str">
        <f t="shared" si="11"/>
        <v>INR  Four Thousand Two Hundred &amp; Fifty Four  and Paise Sixty Only</v>
      </c>
      <c r="IA68" s="38">
        <v>26</v>
      </c>
      <c r="IB68" s="77" t="s">
        <v>111</v>
      </c>
      <c r="IC68" s="38" t="s">
        <v>78</v>
      </c>
      <c r="ID68" s="38">
        <v>50</v>
      </c>
      <c r="IE68" s="39" t="s">
        <v>39</v>
      </c>
      <c r="IF68" s="39" t="s">
        <v>44</v>
      </c>
      <c r="IG68" s="39" t="s">
        <v>63</v>
      </c>
      <c r="IH68" s="39">
        <v>10</v>
      </c>
      <c r="II68" s="39" t="s">
        <v>39</v>
      </c>
    </row>
    <row r="69" spans="1:243" s="38" customFormat="1" ht="81.75" customHeight="1">
      <c r="A69" s="22">
        <v>51</v>
      </c>
      <c r="B69" s="85" t="s">
        <v>201</v>
      </c>
      <c r="C69" s="24" t="s">
        <v>141</v>
      </c>
      <c r="D69" s="98">
        <v>14</v>
      </c>
      <c r="E69" s="108" t="s">
        <v>209</v>
      </c>
      <c r="F69" s="98">
        <v>164.7</v>
      </c>
      <c r="G69" s="51"/>
      <c r="H69" s="52"/>
      <c r="I69" s="40" t="s">
        <v>40</v>
      </c>
      <c r="J69" s="43">
        <f t="shared" si="8"/>
        <v>1</v>
      </c>
      <c r="K69" s="44" t="s">
        <v>41</v>
      </c>
      <c r="L69" s="44" t="s">
        <v>4</v>
      </c>
      <c r="M69" s="74"/>
      <c r="N69" s="41"/>
      <c r="O69" s="41"/>
      <c r="P69" s="46"/>
      <c r="Q69" s="41"/>
      <c r="R69" s="41"/>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7">
        <f t="shared" si="9"/>
        <v>2305.8</v>
      </c>
      <c r="BB69" s="48">
        <f t="shared" si="10"/>
        <v>2305.8</v>
      </c>
      <c r="BC69" s="37" t="str">
        <f t="shared" si="11"/>
        <v>INR  Two Thousand Three Hundred &amp; Five  and Paise Eighty Only</v>
      </c>
      <c r="IA69" s="38">
        <v>26</v>
      </c>
      <c r="IB69" s="77" t="s">
        <v>111</v>
      </c>
      <c r="IC69" s="38" t="s">
        <v>78</v>
      </c>
      <c r="ID69" s="38">
        <v>50</v>
      </c>
      <c r="IE69" s="39" t="s">
        <v>39</v>
      </c>
      <c r="IF69" s="39" t="s">
        <v>44</v>
      </c>
      <c r="IG69" s="39" t="s">
        <v>63</v>
      </c>
      <c r="IH69" s="39">
        <v>10</v>
      </c>
      <c r="II69" s="39" t="s">
        <v>39</v>
      </c>
    </row>
    <row r="70" spans="1:243" s="38" customFormat="1" ht="81.75" customHeight="1">
      <c r="A70" s="22">
        <v>52</v>
      </c>
      <c r="B70" s="85" t="s">
        <v>202</v>
      </c>
      <c r="C70" s="24" t="s">
        <v>142</v>
      </c>
      <c r="D70" s="98">
        <v>4</v>
      </c>
      <c r="E70" s="108" t="s">
        <v>209</v>
      </c>
      <c r="F70" s="98">
        <v>989.85</v>
      </c>
      <c r="G70" s="51"/>
      <c r="H70" s="52"/>
      <c r="I70" s="40" t="s">
        <v>40</v>
      </c>
      <c r="J70" s="43">
        <f t="shared" si="8"/>
        <v>1</v>
      </c>
      <c r="K70" s="44" t="s">
        <v>41</v>
      </c>
      <c r="L70" s="44" t="s">
        <v>4</v>
      </c>
      <c r="M70" s="74"/>
      <c r="N70" s="41"/>
      <c r="O70" s="41"/>
      <c r="P70" s="46"/>
      <c r="Q70" s="41"/>
      <c r="R70" s="41"/>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7">
        <f t="shared" si="9"/>
        <v>3959.4</v>
      </c>
      <c r="BB70" s="48">
        <f t="shared" si="10"/>
        <v>3959.4</v>
      </c>
      <c r="BC70" s="37" t="str">
        <f t="shared" si="11"/>
        <v>INR  Three Thousand Nine Hundred &amp; Fifty Nine  and Paise Forty Only</v>
      </c>
      <c r="IA70" s="38">
        <v>26</v>
      </c>
      <c r="IB70" s="77" t="s">
        <v>111</v>
      </c>
      <c r="IC70" s="38" t="s">
        <v>78</v>
      </c>
      <c r="ID70" s="38">
        <v>50</v>
      </c>
      <c r="IE70" s="39" t="s">
        <v>39</v>
      </c>
      <c r="IF70" s="39" t="s">
        <v>44</v>
      </c>
      <c r="IG70" s="39" t="s">
        <v>63</v>
      </c>
      <c r="IH70" s="39">
        <v>10</v>
      </c>
      <c r="II70" s="39" t="s">
        <v>39</v>
      </c>
    </row>
    <row r="71" spans="1:243" s="38" customFormat="1" ht="333.75" customHeight="1">
      <c r="A71" s="22">
        <v>53</v>
      </c>
      <c r="B71" s="87" t="s">
        <v>203</v>
      </c>
      <c r="C71" s="24" t="s">
        <v>143</v>
      </c>
      <c r="D71" s="95">
        <v>2</v>
      </c>
      <c r="E71" s="91" t="s">
        <v>39</v>
      </c>
      <c r="F71" s="92">
        <v>10905.05</v>
      </c>
      <c r="G71" s="51"/>
      <c r="H71" s="52"/>
      <c r="I71" s="40" t="s">
        <v>40</v>
      </c>
      <c r="J71" s="43">
        <f t="shared" si="8"/>
        <v>1</v>
      </c>
      <c r="K71" s="44" t="s">
        <v>41</v>
      </c>
      <c r="L71" s="44" t="s">
        <v>4</v>
      </c>
      <c r="M71" s="74"/>
      <c r="N71" s="41"/>
      <c r="O71" s="41"/>
      <c r="P71" s="46"/>
      <c r="Q71" s="41"/>
      <c r="R71" s="41"/>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7">
        <f t="shared" si="9"/>
        <v>21810.1</v>
      </c>
      <c r="BB71" s="48">
        <f t="shared" si="10"/>
        <v>21810.1</v>
      </c>
      <c r="BC71" s="37" t="str">
        <f t="shared" si="11"/>
        <v>INR  Twenty One Thousand Eight Hundred &amp; Ten  and Paise Ten Only</v>
      </c>
      <c r="IA71" s="38">
        <v>26</v>
      </c>
      <c r="IB71" s="77" t="s">
        <v>111</v>
      </c>
      <c r="IC71" s="38" t="s">
        <v>78</v>
      </c>
      <c r="ID71" s="38">
        <v>50</v>
      </c>
      <c r="IE71" s="39" t="s">
        <v>39</v>
      </c>
      <c r="IF71" s="39" t="s">
        <v>44</v>
      </c>
      <c r="IG71" s="39" t="s">
        <v>63</v>
      </c>
      <c r="IH71" s="39">
        <v>10</v>
      </c>
      <c r="II71" s="39" t="s">
        <v>39</v>
      </c>
    </row>
    <row r="72" spans="1:243" s="38" customFormat="1" ht="100.5" customHeight="1">
      <c r="A72" s="22">
        <v>54</v>
      </c>
      <c r="B72" s="88" t="s">
        <v>204</v>
      </c>
      <c r="C72" s="24" t="s">
        <v>144</v>
      </c>
      <c r="D72" s="95">
        <v>52</v>
      </c>
      <c r="E72" s="91" t="s">
        <v>68</v>
      </c>
      <c r="F72" s="92">
        <v>48.05</v>
      </c>
      <c r="G72" s="51"/>
      <c r="H72" s="52"/>
      <c r="I72" s="40" t="s">
        <v>40</v>
      </c>
      <c r="J72" s="43">
        <f t="shared" si="8"/>
        <v>1</v>
      </c>
      <c r="K72" s="44" t="s">
        <v>41</v>
      </c>
      <c r="L72" s="44" t="s">
        <v>4</v>
      </c>
      <c r="M72" s="74"/>
      <c r="N72" s="41"/>
      <c r="O72" s="41"/>
      <c r="P72" s="46"/>
      <c r="Q72" s="41"/>
      <c r="R72" s="41"/>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7">
        <f t="shared" si="9"/>
        <v>2498.6</v>
      </c>
      <c r="BB72" s="48">
        <f t="shared" si="10"/>
        <v>2498.6</v>
      </c>
      <c r="BC72" s="37" t="str">
        <f t="shared" si="11"/>
        <v>INR  Two Thousand Four Hundred &amp; Ninety Eight  and Paise Sixty Only</v>
      </c>
      <c r="IA72" s="38">
        <v>26</v>
      </c>
      <c r="IB72" s="77" t="s">
        <v>111</v>
      </c>
      <c r="IC72" s="38" t="s">
        <v>78</v>
      </c>
      <c r="ID72" s="38">
        <v>50</v>
      </c>
      <c r="IE72" s="39" t="s">
        <v>39</v>
      </c>
      <c r="IF72" s="39" t="s">
        <v>44</v>
      </c>
      <c r="IG72" s="39" t="s">
        <v>63</v>
      </c>
      <c r="IH72" s="39">
        <v>10</v>
      </c>
      <c r="II72" s="39" t="s">
        <v>39</v>
      </c>
    </row>
    <row r="73" spans="1:243" s="38" customFormat="1" ht="81.75" customHeight="1">
      <c r="A73" s="22">
        <v>55</v>
      </c>
      <c r="B73" s="82" t="s">
        <v>205</v>
      </c>
      <c r="C73" s="24" t="s">
        <v>145</v>
      </c>
      <c r="D73" s="95">
        <v>1</v>
      </c>
      <c r="E73" s="91" t="s">
        <v>39</v>
      </c>
      <c r="F73" s="92">
        <v>532</v>
      </c>
      <c r="G73" s="51"/>
      <c r="H73" s="52"/>
      <c r="I73" s="40" t="s">
        <v>40</v>
      </c>
      <c r="J73" s="43">
        <f t="shared" si="8"/>
        <v>1</v>
      </c>
      <c r="K73" s="44" t="s">
        <v>41</v>
      </c>
      <c r="L73" s="44" t="s">
        <v>4</v>
      </c>
      <c r="M73" s="74"/>
      <c r="N73" s="41"/>
      <c r="O73" s="41"/>
      <c r="P73" s="46"/>
      <c r="Q73" s="41"/>
      <c r="R73" s="41"/>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7">
        <f t="shared" si="9"/>
        <v>532</v>
      </c>
      <c r="BB73" s="48">
        <f t="shared" si="10"/>
        <v>532</v>
      </c>
      <c r="BC73" s="37" t="str">
        <f t="shared" si="11"/>
        <v>INR  Five Hundred &amp; Thirty Two  Only</v>
      </c>
      <c r="IA73" s="38">
        <v>26</v>
      </c>
      <c r="IB73" s="77" t="s">
        <v>111</v>
      </c>
      <c r="IC73" s="38" t="s">
        <v>78</v>
      </c>
      <c r="ID73" s="38">
        <v>50</v>
      </c>
      <c r="IE73" s="39" t="s">
        <v>39</v>
      </c>
      <c r="IF73" s="39" t="s">
        <v>44</v>
      </c>
      <c r="IG73" s="39" t="s">
        <v>63</v>
      </c>
      <c r="IH73" s="39">
        <v>10</v>
      </c>
      <c r="II73" s="39" t="s">
        <v>39</v>
      </c>
    </row>
    <row r="74" spans="1:243" s="38" customFormat="1" ht="69.75" customHeight="1">
      <c r="A74" s="22">
        <v>56</v>
      </c>
      <c r="B74" s="82" t="s">
        <v>206</v>
      </c>
      <c r="C74" s="24" t="s">
        <v>145</v>
      </c>
      <c r="D74" s="93">
        <v>20</v>
      </c>
      <c r="E74" s="109" t="s">
        <v>212</v>
      </c>
      <c r="F74" s="92">
        <v>54</v>
      </c>
      <c r="G74" s="51"/>
      <c r="H74" s="52"/>
      <c r="I74" s="40" t="s">
        <v>40</v>
      </c>
      <c r="J74" s="43">
        <f t="shared" si="8"/>
        <v>1</v>
      </c>
      <c r="K74" s="44" t="s">
        <v>41</v>
      </c>
      <c r="L74" s="44" t="s">
        <v>4</v>
      </c>
      <c r="M74" s="74"/>
      <c r="N74" s="41"/>
      <c r="O74" s="41"/>
      <c r="P74" s="46"/>
      <c r="Q74" s="41"/>
      <c r="R74" s="41"/>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7">
        <f>total_amount_ba($B$2,$D$2,D74,F74,J74,K74,M74)</f>
        <v>1080</v>
      </c>
      <c r="BB74" s="48">
        <f>BA74+SUM(N74:AZ74)</f>
        <v>1080</v>
      </c>
      <c r="BC74" s="37" t="str">
        <f>SpellNumber(L74,BB74)</f>
        <v>INR  One Thousand  &amp;Eighty  Only</v>
      </c>
      <c r="IA74" s="38">
        <v>26</v>
      </c>
      <c r="IB74" s="77" t="s">
        <v>111</v>
      </c>
      <c r="IC74" s="38" t="s">
        <v>78</v>
      </c>
      <c r="ID74" s="38">
        <v>50</v>
      </c>
      <c r="IE74" s="39" t="s">
        <v>39</v>
      </c>
      <c r="IF74" s="39" t="s">
        <v>44</v>
      </c>
      <c r="IG74" s="39" t="s">
        <v>63</v>
      </c>
      <c r="IH74" s="39">
        <v>10</v>
      </c>
      <c r="II74" s="39" t="s">
        <v>39</v>
      </c>
    </row>
    <row r="75" spans="1:243" s="38" customFormat="1" ht="91.5" customHeight="1">
      <c r="A75" s="22">
        <v>57</v>
      </c>
      <c r="B75" s="89" t="s">
        <v>207</v>
      </c>
      <c r="C75" s="24" t="s">
        <v>145</v>
      </c>
      <c r="D75" s="90">
        <v>62</v>
      </c>
      <c r="E75" s="91" t="s">
        <v>209</v>
      </c>
      <c r="F75" s="92">
        <v>176.7</v>
      </c>
      <c r="G75" s="51"/>
      <c r="H75" s="52"/>
      <c r="I75" s="40" t="s">
        <v>40</v>
      </c>
      <c r="J75" s="43">
        <f t="shared" si="8"/>
        <v>1</v>
      </c>
      <c r="K75" s="44" t="s">
        <v>41</v>
      </c>
      <c r="L75" s="44" t="s">
        <v>4</v>
      </c>
      <c r="M75" s="74"/>
      <c r="N75" s="41"/>
      <c r="O75" s="41"/>
      <c r="P75" s="46"/>
      <c r="Q75" s="41"/>
      <c r="R75" s="41"/>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7">
        <f>total_amount_ba($B$2,$D$2,D75,F75,J75,K75,M75)</f>
        <v>10955.4</v>
      </c>
      <c r="BB75" s="48">
        <f>BA75+SUM(N75:AZ75)</f>
        <v>10955.4</v>
      </c>
      <c r="BC75" s="37" t="str">
        <f>SpellNumber(L75,BB75)</f>
        <v>INR  Ten Thousand Nine Hundred &amp; Fifty Five  and Paise Forty Only</v>
      </c>
      <c r="IA75" s="38">
        <v>26</v>
      </c>
      <c r="IB75" s="77" t="s">
        <v>111</v>
      </c>
      <c r="IC75" s="38" t="s">
        <v>78</v>
      </c>
      <c r="ID75" s="38">
        <v>50</v>
      </c>
      <c r="IE75" s="39" t="s">
        <v>39</v>
      </c>
      <c r="IF75" s="39" t="s">
        <v>44</v>
      </c>
      <c r="IG75" s="39" t="s">
        <v>63</v>
      </c>
      <c r="IH75" s="39">
        <v>10</v>
      </c>
      <c r="II75" s="39" t="s">
        <v>39</v>
      </c>
    </row>
    <row r="76" spans="1:243" s="38" customFormat="1" ht="30" customHeight="1">
      <c r="A76" s="22">
        <v>58</v>
      </c>
      <c r="B76" s="84" t="s">
        <v>208</v>
      </c>
      <c r="C76" s="24" t="s">
        <v>145</v>
      </c>
      <c r="D76" s="94">
        <v>10</v>
      </c>
      <c r="E76" s="91" t="s">
        <v>214</v>
      </c>
      <c r="F76" s="92">
        <v>339</v>
      </c>
      <c r="G76" s="51"/>
      <c r="H76" s="52"/>
      <c r="I76" s="40" t="s">
        <v>40</v>
      </c>
      <c r="J76" s="43">
        <f t="shared" si="8"/>
        <v>1</v>
      </c>
      <c r="K76" s="44" t="s">
        <v>41</v>
      </c>
      <c r="L76" s="44" t="s">
        <v>4</v>
      </c>
      <c r="M76" s="74"/>
      <c r="N76" s="41"/>
      <c r="O76" s="41"/>
      <c r="P76" s="46"/>
      <c r="Q76" s="41"/>
      <c r="R76" s="41"/>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7">
        <f>total_amount_ba($B$2,$D$2,D76,F76,J76,K76,M76)</f>
        <v>3390</v>
      </c>
      <c r="BB76" s="48">
        <f>BA76+SUM(N76:AZ76)</f>
        <v>3390</v>
      </c>
      <c r="BC76" s="37" t="str">
        <f>SpellNumber(L76,BB76)</f>
        <v>INR  Three Thousand Three Hundred &amp; Ninety  Only</v>
      </c>
      <c r="IA76" s="38">
        <v>26</v>
      </c>
      <c r="IB76" s="77" t="s">
        <v>111</v>
      </c>
      <c r="IC76" s="38" t="s">
        <v>78</v>
      </c>
      <c r="ID76" s="38">
        <v>50</v>
      </c>
      <c r="IE76" s="39" t="s">
        <v>39</v>
      </c>
      <c r="IF76" s="39" t="s">
        <v>44</v>
      </c>
      <c r="IG76" s="39" t="s">
        <v>63</v>
      </c>
      <c r="IH76" s="39">
        <v>10</v>
      </c>
      <c r="II76" s="39" t="s">
        <v>39</v>
      </c>
    </row>
    <row r="77" spans="1:243" s="38" customFormat="1" ht="48" customHeight="1">
      <c r="A77" s="53" t="s">
        <v>83</v>
      </c>
      <c r="B77" s="54"/>
      <c r="C77" s="55"/>
      <c r="D77" s="56"/>
      <c r="E77" s="56"/>
      <c r="F77" s="56"/>
      <c r="G77" s="56"/>
      <c r="H77" s="57"/>
      <c r="I77" s="57"/>
      <c r="J77" s="57"/>
      <c r="K77" s="57"/>
      <c r="L77" s="58"/>
      <c r="BA77" s="59">
        <f>SUM(BA13:BA76)</f>
        <v>749915.75</v>
      </c>
      <c r="BB77" s="60">
        <f>SUM(BB13:BB39)</f>
        <v>160495.2</v>
      </c>
      <c r="BC77" s="37" t="str">
        <f>SpellNumber($E$2,BB77)</f>
        <v>INR  One Lakh Sixty Thousand Four Hundred &amp; Ninety Five  and Paise Twenty Only</v>
      </c>
      <c r="IE77" s="39">
        <v>4</v>
      </c>
      <c r="IF77" s="39" t="s">
        <v>44</v>
      </c>
      <c r="IG77" s="39" t="s">
        <v>63</v>
      </c>
      <c r="IH77" s="39">
        <v>10</v>
      </c>
      <c r="II77" s="39" t="s">
        <v>39</v>
      </c>
    </row>
    <row r="78" spans="1:243" s="69" customFormat="1" ht="18">
      <c r="A78" s="54" t="s">
        <v>84</v>
      </c>
      <c r="B78" s="61"/>
      <c r="C78" s="62"/>
      <c r="D78" s="63"/>
      <c r="E78" s="75" t="s">
        <v>65</v>
      </c>
      <c r="F78" s="76"/>
      <c r="G78" s="64"/>
      <c r="H78" s="65"/>
      <c r="I78" s="65"/>
      <c r="J78" s="65"/>
      <c r="K78" s="66"/>
      <c r="L78" s="67"/>
      <c r="M78" s="68"/>
      <c r="O78" s="38"/>
      <c r="P78" s="38"/>
      <c r="Q78" s="38"/>
      <c r="R78" s="38"/>
      <c r="S78" s="38"/>
      <c r="BA78" s="70">
        <f>IF(ISBLANK(F78),0,IF(E78="Excess (+)",ROUND(BA77+(BA77*F78),2),IF(E78="Less (-)",ROUND(BA77+(BA77*F78*(-1)),2),IF(E78="At Par",BA77,0))))</f>
        <v>0</v>
      </c>
      <c r="BB78" s="71">
        <f>ROUND(BA78,0)</f>
        <v>0</v>
      </c>
      <c r="BC78" s="37" t="str">
        <f>SpellNumber($E$2,BB78)</f>
        <v>INR Zero Only</v>
      </c>
      <c r="IE78" s="72"/>
      <c r="IF78" s="72"/>
      <c r="IG78" s="72"/>
      <c r="IH78" s="72"/>
      <c r="II78" s="72"/>
    </row>
    <row r="79" spans="1:243" s="69" customFormat="1" ht="18">
      <c r="A79" s="53" t="s">
        <v>85</v>
      </c>
      <c r="B79" s="53"/>
      <c r="C79" s="111" t="str">
        <f>SpellNumber($E$2,BB78)</f>
        <v>INR Zero Only</v>
      </c>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1"/>
      <c r="AL79" s="111"/>
      <c r="AM79" s="111"/>
      <c r="AN79" s="111"/>
      <c r="AO79" s="111"/>
      <c r="AP79" s="111"/>
      <c r="AQ79" s="111"/>
      <c r="AR79" s="111"/>
      <c r="AS79" s="111"/>
      <c r="AT79" s="111"/>
      <c r="AU79" s="111"/>
      <c r="AV79" s="111"/>
      <c r="AW79" s="111"/>
      <c r="AX79" s="111"/>
      <c r="AY79" s="111"/>
      <c r="AZ79" s="111"/>
      <c r="BA79" s="111"/>
      <c r="BB79" s="111"/>
      <c r="BC79" s="111"/>
      <c r="IE79" s="72"/>
      <c r="IF79" s="72"/>
      <c r="IG79" s="72"/>
      <c r="IH79" s="72"/>
      <c r="II79" s="72"/>
    </row>
    <row r="80" ht="15"/>
    <row r="81" ht="15"/>
    <row r="82" ht="15"/>
    <row r="83" ht="15"/>
    <row r="84" ht="15"/>
    <row r="85" ht="15"/>
    <row r="86" ht="15"/>
  </sheetData>
  <sheetProtection password="EEC8" sheet="1"/>
  <mergeCells count="8">
    <mergeCell ref="A9:BC9"/>
    <mergeCell ref="C79:BC79"/>
    <mergeCell ref="A1:L1"/>
    <mergeCell ref="A4:BC4"/>
    <mergeCell ref="A5:BC5"/>
    <mergeCell ref="A6:BC6"/>
    <mergeCell ref="A7:BC7"/>
    <mergeCell ref="B8:BC8"/>
  </mergeCells>
  <dataValidations count="21">
    <dataValidation type="list" allowBlank="1" showErrorMessage="1" sqref="E78">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8">
      <formula1>0</formula1>
      <formula2>99.9</formula2>
    </dataValidation>
    <dataValidation type="decimal" allowBlank="1" showInputMessage="1" showErrorMessage="1" promptTitle="Rate Entry" prompt="Please enter the Rate in Rupees for this item. " errorTitle="Invaid Entry" error="Only Numeric Values are allowed. " sqref="H28:H76">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7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76">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8">
      <formula1>IF(E78="Select",-1,IF(E78="At Par",0,0))</formula1>
      <formula2>IF(E78="Select",-1,IF(E78="At Par",0,0.99))</formula2>
    </dataValidation>
    <dataValidation type="list" allowBlank="1" showErrorMessage="1" sqref="K13:K76">
      <formula1>"Partial Conversion,Full Conversion"</formula1>
      <formula2>0</formula2>
    </dataValidation>
    <dataValidation allowBlank="1" showInputMessage="1" showErrorMessage="1" promptTitle="Addition / Deduction" prompt="Please Choose the correct One" sqref="J13:J76">
      <formula1>0</formula1>
      <formula2>0</formula2>
    </dataValidation>
    <dataValidation type="list" showErrorMessage="1" sqref="I13:I76">
      <formula1>"Excess(+),Less(-)"</formula1>
      <formula2>0</formula2>
    </dataValidation>
    <dataValidation allowBlank="1" showInputMessage="1" showErrorMessage="1" promptTitle="Itemcode/Make" prompt="Please enter text" sqref="C13:C7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7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76">
      <formula1>0</formula1>
      <formula2>999999999999999</formula2>
    </dataValidation>
    <dataValidation allowBlank="1" showInputMessage="1" showErrorMessage="1" promptTitle="Units" prompt="Please enter Units in text" sqref="E13:E76">
      <formula1>0</formula1>
      <formula2>0</formula2>
    </dataValidation>
    <dataValidation type="decimal" allowBlank="1" showInputMessage="1" showErrorMessage="1" promptTitle="Quantity" prompt="Please enter the Quantity for this item. " errorTitle="Invalid Entry" error="Only Numeric Values are allowed. " sqref="F13:F76 D13:D76">
      <formula1>0</formula1>
      <formula2>999999999999999</formula2>
    </dataValidation>
    <dataValidation type="list" allowBlank="1" showInputMessage="1" showErrorMessage="1" sqref="L13:L76">
      <formula1>"INR"</formula1>
    </dataValidation>
    <dataValidation type="decimal" allowBlank="1" showErrorMessage="1" errorTitle="Invalid Entry" error="Only Numeric Values are allowed. " sqref="A13:A76">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116" t="s">
        <v>64</v>
      </c>
      <c r="F6" s="116"/>
      <c r="G6" s="116"/>
      <c r="H6" s="116"/>
      <c r="I6" s="116"/>
      <c r="J6" s="116"/>
      <c r="K6" s="116"/>
    </row>
    <row r="7" spans="5:11" ht="15">
      <c r="E7" s="117"/>
      <c r="F7" s="117"/>
      <c r="G7" s="117"/>
      <c r="H7" s="117"/>
      <c r="I7" s="117"/>
      <c r="J7" s="117"/>
      <c r="K7" s="117"/>
    </row>
    <row r="8" spans="5:11" ht="15">
      <c r="E8" s="117"/>
      <c r="F8" s="117"/>
      <c r="G8" s="117"/>
      <c r="H8" s="117"/>
      <c r="I8" s="117"/>
      <c r="J8" s="117"/>
      <c r="K8" s="117"/>
    </row>
    <row r="9" spans="5:11" ht="15">
      <c r="E9" s="117"/>
      <c r="F9" s="117"/>
      <c r="G9" s="117"/>
      <c r="H9" s="117"/>
      <c r="I9" s="117"/>
      <c r="J9" s="117"/>
      <c r="K9" s="117"/>
    </row>
    <row r="10" spans="5:11" ht="15">
      <c r="E10" s="117"/>
      <c r="F10" s="117"/>
      <c r="G10" s="117"/>
      <c r="H10" s="117"/>
      <c r="I10" s="117"/>
      <c r="J10" s="117"/>
      <c r="K10" s="117"/>
    </row>
    <row r="11" spans="5:11" ht="15">
      <c r="E11" s="117"/>
      <c r="F11" s="117"/>
      <c r="G11" s="117"/>
      <c r="H11" s="117"/>
      <c r="I11" s="117"/>
      <c r="J11" s="117"/>
      <c r="K11" s="117"/>
    </row>
    <row r="12" spans="5:11" ht="15">
      <c r="E12" s="117"/>
      <c r="F12" s="117"/>
      <c r="G12" s="117"/>
      <c r="H12" s="117"/>
      <c r="I12" s="117"/>
      <c r="J12" s="117"/>
      <c r="K12" s="117"/>
    </row>
    <row r="13" spans="5:11" ht="15">
      <c r="E13" s="117"/>
      <c r="F13" s="117"/>
      <c r="G13" s="117"/>
      <c r="H13" s="117"/>
      <c r="I13" s="117"/>
      <c r="J13" s="117"/>
      <c r="K13" s="117"/>
    </row>
    <row r="14" spans="5:11" ht="15">
      <c r="E14" s="117"/>
      <c r="F14" s="117"/>
      <c r="G14" s="117"/>
      <c r="H14" s="117"/>
      <c r="I14" s="117"/>
      <c r="J14" s="117"/>
      <c r="K14" s="11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2022-06-07T11:11:19Z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