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6"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<sst xmlns="http://schemas.openxmlformats.org/spreadsheetml/2006/main" count="296" uniqueCount="100">
  <si>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</si>
  <si>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</si>
  <si>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</si>
  <si>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</si>
  <si>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</si>
  <si>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</si>
  <si>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</si>
  <si>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</si>
  <si>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</si>
  <si>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</si>
  <si>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</si>
  <si>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</si>
  <si>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</si>
  <si>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</si>
  <si>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</si>
  <si>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</si>
  <si>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</si>
  <si>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</si>
  <si>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</si>
  <si>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</si>
  <si>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</si>
  <si>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</si>
  <si>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</si>
  <si>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</si>
  <si>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</si>
  <si>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</si>
  <si>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</si>
  <si>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</si>
  <si>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</si>
  <si>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</si>
  <si>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</si>
  <si>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</si>
  <si>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</si>
  <si>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</si>
  <si>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</si>
  <si>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</si>
  <si>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</si>
  <si>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</si>
  <si>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</si>
  <si>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</si>
  <si>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</si>
  <si>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</si>
  <si>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</si>
  <si>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</si>
  <si>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</si>
  <si>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</si>
  <si>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</si>
  <si>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</si>
  <si>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</si>
  <si>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</si>
  <si>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</si>
  <si>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</si>
  <si>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</si>
  <si>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</si>
  <si>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</si>
  <si>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</si>
  <si>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</si>
  <si>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</si>
  <si>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</si>
  <si>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</si>
  <si>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</si>
  <si>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</si>
  <si>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</si>
  <si>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</si>
  <si>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</si>
  <si>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</si>
  <si>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</si>
  <si>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</si>
  <si>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</si>
  <si>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r>
      <t xml:space="preserve">TOTAL AMOUNT  With Taxes
           in
     </t>
    </r>
    <r>
      <rPr>
        <b/>
        <sz val="11"/>
        <color indexed="10"/>
        <rFont val="Arial"/>
        <family val="2"/>
      </rPr>
      <t xml:space="preserve"> Rs.      P</t>
    </r>
  </si>
  <si>
    <t>BI01010001010000000000000515BI0100001124</t>
  </si>
  <si>
    <t>xx</t>
  </si>
  <si>
    <t>Total in Figures</t>
  </si>
  <si>
    <t>Quoted Rate in Figures</t>
  </si>
  <si>
    <t>Quoted Rate in Words</t>
  </si>
  <si>
    <t xml:space="preserve"> 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
Size of Tile  600 x 600 mm (11.49.2)</t>
  </si>
  <si>
    <t xml:space="preserve"> Providing and laying Vitrified tiles in different sizes (thickness to be specified by the manufacturer), with water absorption less than 0.08% and conforming to IS: 15622, of approved brand &amp; manufacturer, in all colours and shade, in skirting, riser of steps, laid with cement based high polymer modified quick set tile adhesive (water based) conforming to IS: 15477, in average 6 mm thickness, including grouting of joints (Payment for grouting of joints to be made separately).
Size of Tile  600 x 600 mm (11.47.2)</t>
  </si>
  <si>
    <t>Providing and fixing ISI marked flush door shutters conforming to IS 2202 (part1)  decorative type, core of block board construction with frame of 1st class hard wood and well matched teak 3 ply veneering with vertical grains or cross bands and face veneers on both faces of shutters.
35 mm thick including ISI marked Stainless Steel butt hinges with necessary screws. (9.20.1)</t>
  </si>
  <si>
    <t>Providing and fixing aluminium handles ISI marked anodised (anodic coating not less than grade AC 10 as per IS : 1868) transparent or dyed to required colour or shade with necessary screws etc. complete:
(a) 125 mm (9.100.1)</t>
  </si>
  <si>
    <t>Providing and fixing aluminium hanging floor door stopper ISI marked anodised (anodic coating not less than grade AC 10 as per IS : 1868)  transparent  or  dyed to required colour and shade  with  necessary screws etc. complete.
Twin rubber stopper (9.101.2)</t>
  </si>
  <si>
    <r>
      <t xml:space="preserve">Removing dry or oil bound distemper, water proofing cement paint and the like by scrapping, sand papering and preparing the surface smooth including necessary repairs to scratches etc. complete. </t>
    </r>
    <r>
      <rPr>
        <b/>
        <sz val="10"/>
        <rFont val="Times New Roman"/>
        <family val="1"/>
      </rPr>
      <t>(13.91)</t>
    </r>
  </si>
  <si>
    <r>
      <t xml:space="preserve">Providing and applying white cement based putty of average thickness 1mm, of approved brand and manufacturer, over the plastered wall surface to prepare the surface even and smooth complete. </t>
    </r>
    <r>
      <rPr>
        <b/>
        <sz val="10"/>
        <rFont val="Times New Roman"/>
        <family val="1"/>
      </rPr>
      <t>(13.80)</t>
    </r>
  </si>
  <si>
    <t>Distempering with oil bound washable distemper of approved brand and manufacture to give an even shade                     
 New work (two or more coats) over and including water thinnable priming coat with cement primer  (13.41.1)</t>
  </si>
  <si>
    <t xml:space="preserve">Painting with synthetic enamel paint of approved brand and manufacture to  give an even shade :
Two or more coats on new work (13.61.1)                                          </t>
  </si>
  <si>
    <r>
      <t xml:space="preserve"> Providing and fixing aluminium extruded section body tubular type universal hydraulic door closer (having brand logo with ISi, IS : 3564, embossed on the body, door weight upto 36 kg to 80 kg and door width from 701 mm to 1000 mm), with double speed adjustment with necessary accessories and screws etc. complete. </t>
    </r>
    <r>
      <rPr>
        <b/>
        <sz val="10"/>
        <rFont val="Times New Roman"/>
        <family val="1"/>
      </rPr>
      <t>(9.84)</t>
    </r>
  </si>
  <si>
    <r>
      <t xml:space="preserve">Dismantling aluminium/ Gypsum partitions, doors, windows, fixed glazing and false ceiling including disposal of unserviceable material and stacking of serviceable material with in 50 meters lead as directed by Engineer-in-charge. </t>
    </r>
    <r>
      <rPr>
        <b/>
        <sz val="10"/>
        <rFont val="Times New Roman"/>
        <family val="1"/>
      </rPr>
      <t>(15.57)</t>
    </r>
  </si>
  <si>
    <t>Providing and fixing aluminium work for doors, windows, ventilators and partitions with extruded built up standard tubular sections/ appropriate Z sections and other sections of approved make conforming to IS: 733 and IS : 1285, fixing with dash fastners of required dia &amp; size, including necessary filling up the gaps at junctions, i.e. top, bottom and sides with required EPDM rubber /neoprene gasket etc. Aluminium sections shall be smooth, rust free, straight, mitred and jointed mechanically wherever required including cleat angle, Aluminium snap beading for glazing / panelling,C.P. brass / stainless steel screws, all complete as per architectural drawings and the directions of Engineer-in-charge. (Glazing and  panelling to be paid for separately.)
For fixed portion
Anodised aluminium (anodised transparent or dyed to required shade according to IS: 1868, Minimum anodic coating of grade AC 15). (21.1.1.1)</t>
  </si>
  <si>
    <t>Providing and fixing 12mm thick prelaminated particle board flat pressed three layer or garded wood particle board  conforming to IS : 12823 Grade I Type II, in panelling fixed in aluminium doors, windows shutters and partition frames with C.P. brass / stainless steel screws etc. complete as per architectural drawings and directions of engineer-in-charge.
Prelaminated particle board with decorative lamination on both sides. (21.2.1)</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</si>
  <si>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
With float glass panes of 5.50 mm thickness (21.3.2)</t>
  </si>
  <si>
    <r>
      <t xml:space="preserve">Providing and fixing 100mm brass locks (best make of approved quality) for aluminium doors including necessary cutting and making good etc.complete. </t>
    </r>
    <r>
      <rPr>
        <b/>
        <sz val="10"/>
        <rFont val="Times New Roman"/>
        <family val="1"/>
      </rPr>
      <t>(21.13)</t>
    </r>
  </si>
  <si>
    <r>
      <t>Providing and fixing false ceiling at all heights with integral densified calcium silicate reinforced with fibre and natural filler false ceiling tiles of Size 595x595 mm of approved texture, design and patterns having NRC (Noise Reduction coefficient) of 0.50 (minimum) as per IS 8225:1987, Light reflectance of 85% (minimum). Non combustible as per BS:476 (part-4), fire performance as per BS:476 (part 6 &amp;7), humidity resistance of 100%, thermal conductivity &lt; 0.043 W/m K as per ASTM 518:1991,in true horizontal level suspended on interlocking metal T-Grid of hot dipped galvanised iron section of 0.33mm thick (galvanized @ 120 grams per sqm including both sides) comprising of main-T 
runners of size 24x38 mm of length 3000 mm, cross - T of size 24x32 mm of length 1200 mm and secondary intermediate cross-T of size 24x32 mm of length 600mm to form grid module of size 600 x 600 mm, suspended from ceiling using galvanised mild steel items (galvanizing @ 80 grams per sqm) i.e. 50 mm long, 8 mm outer diameter M-6 dash fasteners, 6 mm dia fully threaded hanger rod upto 1000 mm length and L-shape level adjuster of size 85x25x25x2 mm. Galvanised iron perimeter wall angle of size 24x24x0.40 mm of length 3000 mm to be fixed on periphery wall / partition with the help of plastic rawl plugs at 450 mm center to center and 40 mm long dry wall S.S screws. The work shall be carried out as per specifications, drawing and as per directions of Engineer-in-Charge.
With 15 mm thick tegular edged light weight calcium  silicate false ceiling tiles.</t>
    </r>
    <r>
      <rPr>
        <b/>
        <sz val="10"/>
        <rFont val="Times New Roman"/>
        <family val="1"/>
      </rPr>
      <t xml:space="preserve"> (26.22.1)</t>
    </r>
  </si>
  <si>
    <t>kg</t>
  </si>
  <si>
    <t>Removing dry or oil bound distemper, water proofing cement paint and the like by scrapping, sand papering and preparing the surface smooth including necessary repairs to scratches etc. complete. (13.91)</t>
  </si>
  <si>
    <t>Providing and applying white cement based putty of average thickness 1mm, of approved brand and manufacturer, over the plastered wall surface to prepare the surface even and smooth complete. (13.80)</t>
  </si>
  <si>
    <t xml:space="preserve"> Providing and fixing aluminium extruded section body tubular type universal hydraulic door closer (having brand logo with ISi, IS : 3564, embossed on the body, door weight upto 36 kg to 80 kg and door width from 701 mm to 1000 mm), with double speed adjustment with necessary accessories and screws etc. complete. (9.84)</t>
  </si>
  <si>
    <t>Dismantling aluminium/ Gypsum partitions, doors, windows, fixed glazing and false ceiling including disposal of unserviceable material and stacking of serviceable material with in 50 meters lead as directed by Engineer-in-charge. (15.57)</t>
  </si>
  <si>
    <t>Providing and fixing 100mm brass locks (best make of approved quality) for aluminium doors including necessary cutting and making good etc.complete. (21.13)</t>
  </si>
  <si>
    <t>Providing and fixing false ceiling at all heights with integral densified calcium silicate reinforced with fibre and natural filler false ceiling tiles of Size 595x595 mm of approved texture, design and patterns having NRC (Noise Reduction coefficient) of 0.50 (minimum) as per IS 8225:1987, Light reflectance of 85% (minimum). Non combustible as per BS:476 (part-4), fire performance as per BS:476 (part 6 &amp;7), humidity resistance of 100%, thermal conductivity &lt; 0.043 W/m K as per ASTM 518:1991,in true horizontal level suspended on interlocking metal T-Grid of hot dipped galvanised iron section of 0.33mm thick (galvanized @ 120 grams per sqm including both sides) comprising of main-T 
runners of size 24x38 mm of length 3000 mm, cross - T of size 24x32 mm of length 1200 mm and secondary intermediate cross-T of size 24x32 mm of length 600mm to form grid module of size 600 x 600 mm, suspended from ceiling using galvanised mild steel items (galvanizing @ 80 grams per sqm) i.e. 50 mm long, 8 mm outer diameter M-6 dash fasteners, 6 mm dia fully threaded hanger rod upto 1000 mm length and L-shape level adjuster of size 85x25x25x2 mm. Galvanised iron perimeter wall angle of size 24x24x0.40 mm of length 3000 mm to be fixed on periphery wall / partition with the help of plastic rawl plugs at 450 mm center to center and 40 mm long dry wall S.S screws. The work shall be carried out as per specifications, drawing and as per directions of Engineer-in-Charge.
With 15 mm thick tegular edged light weight calcium  silicate false ceiling tiles. (26.22.1)</t>
  </si>
  <si>
    <t>Name of Work: Providing &amp; fixing Aluminium Partion,tiles, false ceiling &amp; painting work in Department of Electrical Engineering Department, IIT(BHU)</t>
  </si>
  <si>
    <t xml:space="preserve">Contract No:   IIT(BHU)/IWD/ Dated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</si>
</sst>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hair"/>
      <bottom style="thin"/>
    </border>
    <border>
      <left style="thin"/>
      <right style="thin"/>
      <top style="thin"/>
      <bottom style="hair"/>
    </border>
    <border>
      <left>
        <color indexed="63"/>
      </left>
      <right>
        <color indexed="63"/>
      </right>
      <top>
        <color indexed="63"/>
      </top>
      <bottom style="thin">
        <color indexed="8"/>
      </bottom>
    </border>
    <border>
      <left style="thin"/>
      <right style="thin"/>
      <top style="hair"/>
      <bottom style="hair"/>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5" fillId="0" borderId="21" xfId="0" applyFont="1" applyFill="1" applyBorder="1" applyAlignment="1">
      <alignment horizontal="justify" vertical="top" wrapText="1"/>
    </xf>
    <xf numFmtId="0" fontId="25" fillId="0" borderId="21"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23" xfId="0" applyFont="1" applyFill="1" applyBorder="1" applyAlignment="1">
      <alignment horizontal="justify" vertical="top" wrapTex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4"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2" fontId="25" fillId="0" borderId="22" xfId="0" applyNumberFormat="1" applyFont="1" applyFill="1" applyBorder="1" applyAlignment="1">
      <alignment horizontal="right" wrapText="1"/>
    </xf>
    <xf numFmtId="2" fontId="25" fillId="0" borderId="25" xfId="0" applyNumberFormat="1" applyFont="1" applyFill="1" applyBorder="1" applyAlignment="1">
      <alignment horizontal="right" wrapText="1"/>
    </xf>
    <xf numFmtId="2" fontId="25" fillId="0" borderId="21" xfId="0" applyNumberFormat="1" applyFont="1" applyFill="1" applyBorder="1" applyAlignment="1">
      <alignment horizontal="right" wrapText="1"/>
    </xf>
    <xf numFmtId="0" fontId="25" fillId="0" borderId="22" xfId="0" applyFont="1" applyFill="1" applyBorder="1" applyAlignment="1">
      <alignment horizontal="justify" vertical="top" wrapText="1" shrinkToFit="1"/>
    </xf>
    <xf numFmtId="2" fontId="25" fillId="0" borderId="22" xfId="0" applyNumberFormat="1" applyFont="1" applyFill="1" applyBorder="1" applyAlignment="1">
      <alignment horizontal="right" wrapText="1" shrinkToFit="1"/>
    </xf>
    <xf numFmtId="0" fontId="25" fillId="0" borderId="21" xfId="0" applyFont="1" applyFill="1" applyBorder="1" applyAlignment="1">
      <alignment horizontal="justify" vertical="top" wrapText="1" shrinkToFi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2"/>
  <sheetViews>
    <sheetView showGridLines="0" zoomScale="90" zoomScaleNormal="90" zoomScalePageLayoutView="0" workbookViewId="0" topLeftCell="A1">
      <selection activeCell="B14" sqref="B14"/>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3.8515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5" t="str">
        <f>B2&amp;" BoQ"</f>
        <v>Percentage BoQ</v>
      </c>
      <c r="B1" s="85"/>
      <c r="C1" s="85"/>
      <c r="D1" s="85"/>
      <c r="E1" s="85"/>
      <c r="F1" s="85"/>
      <c r="G1" s="85"/>
      <c r="H1" s="85"/>
      <c r="I1" s="85"/>
      <c r="J1" s="85"/>
      <c r="K1" s="85"/>
      <c r="L1" s="85"/>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86" t="s">
        <v>68</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E4" s="10"/>
      <c r="IF4" s="10"/>
      <c r="IG4" s="10"/>
      <c r="IH4" s="10"/>
      <c r="II4" s="10"/>
    </row>
    <row r="5" spans="1:243" s="9" customFormat="1" ht="36" customHeight="1">
      <c r="A5" s="86" t="s">
        <v>98</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E5" s="10"/>
      <c r="IF5" s="10"/>
      <c r="IG5" s="10"/>
      <c r="IH5" s="10"/>
      <c r="II5" s="10"/>
    </row>
    <row r="6" spans="1:243" s="9" customFormat="1" ht="27" customHeight="1">
      <c r="A6" s="86" t="s">
        <v>99</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E6" s="10"/>
      <c r="IF6" s="10"/>
      <c r="IG6" s="10"/>
      <c r="IH6" s="10"/>
      <c r="II6" s="10"/>
    </row>
    <row r="7" spans="1:243" s="9" customFormat="1" ht="13.5"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E7" s="10"/>
      <c r="IF7" s="10"/>
      <c r="IG7" s="10"/>
      <c r="IH7" s="10"/>
      <c r="II7" s="10"/>
    </row>
    <row r="8" spans="1:243" s="12" customFormat="1" ht="54.75">
      <c r="A8" s="11" t="s">
        <v>65</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E8" s="13"/>
      <c r="IF8" s="13"/>
      <c r="IG8" s="13"/>
      <c r="IH8" s="13"/>
      <c r="II8" s="13"/>
    </row>
    <row r="9" spans="1:243" s="14" customFormat="1" ht="13.5">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66</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69</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71</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71</v>
      </c>
      <c r="IC13" s="38" t="s">
        <v>34</v>
      </c>
      <c r="IE13" s="39"/>
      <c r="IF13" s="39" t="s">
        <v>35</v>
      </c>
      <c r="IG13" s="39" t="s">
        <v>36</v>
      </c>
      <c r="IH13" s="39">
        <v>10</v>
      </c>
      <c r="II13" s="39" t="s">
        <v>37</v>
      </c>
    </row>
    <row r="14" spans="1:243" s="38" customFormat="1" ht="86.25" customHeight="1">
      <c r="A14" s="22">
        <v>1</v>
      </c>
      <c r="B14" s="82" t="s">
        <v>75</v>
      </c>
      <c r="C14" s="24" t="s">
        <v>38</v>
      </c>
      <c r="D14" s="78">
        <v>116</v>
      </c>
      <c r="E14" s="80" t="s">
        <v>67</v>
      </c>
      <c r="F14" s="91">
        <v>1609.95</v>
      </c>
      <c r="G14" s="41"/>
      <c r="H14" s="42"/>
      <c r="I14" s="40" t="s">
        <v>40</v>
      </c>
      <c r="J14" s="43">
        <f aca="true" t="shared" si="0" ref="J14:J24">IF(I14="Less(-)",-1,1)</f>
        <v>1</v>
      </c>
      <c r="K14" s="44" t="s">
        <v>41</v>
      </c>
      <c r="L14" s="44" t="s">
        <v>4</v>
      </c>
      <c r="M14" s="73"/>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186754.2</v>
      </c>
      <c r="BB14" s="48">
        <f aca="true" t="shared" si="2" ref="BB14:BB24">BA14+SUM(N14:AZ14)</f>
        <v>186754.2</v>
      </c>
      <c r="BC14" s="37" t="str">
        <f aca="true" t="shared" si="3" ref="BC14:BC24">SpellNumber(L14,BB14)</f>
        <v>INR  One Lakh Eighty Six Thousand Seven Hundred &amp; Fifty Four  and Paise Twenty Only</v>
      </c>
      <c r="IA14" s="38">
        <v>1</v>
      </c>
      <c r="IB14" s="77" t="s">
        <v>75</v>
      </c>
      <c r="IC14" s="38" t="s">
        <v>38</v>
      </c>
      <c r="ID14" s="38">
        <v>116</v>
      </c>
      <c r="IE14" s="39" t="s">
        <v>67</v>
      </c>
      <c r="IF14" s="39" t="s">
        <v>42</v>
      </c>
      <c r="IG14" s="39" t="s">
        <v>36</v>
      </c>
      <c r="IH14" s="39">
        <v>123.223</v>
      </c>
      <c r="II14" s="39" t="s">
        <v>39</v>
      </c>
    </row>
    <row r="15" spans="1:243" s="38" customFormat="1" ht="82.5" customHeight="1">
      <c r="A15" s="22">
        <v>2</v>
      </c>
      <c r="B15" s="82" t="s">
        <v>76</v>
      </c>
      <c r="C15" s="24" t="s">
        <v>43</v>
      </c>
      <c r="D15" s="78">
        <v>7</v>
      </c>
      <c r="E15" s="80" t="s">
        <v>67</v>
      </c>
      <c r="F15" s="91">
        <v>1734</v>
      </c>
      <c r="G15" s="41"/>
      <c r="H15" s="41"/>
      <c r="I15" s="40" t="s">
        <v>40</v>
      </c>
      <c r="J15" s="43">
        <f t="shared" si="0"/>
        <v>1</v>
      </c>
      <c r="K15" s="44" t="s">
        <v>41</v>
      </c>
      <c r="L15" s="44" t="s">
        <v>4</v>
      </c>
      <c r="M15" s="74"/>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12138</v>
      </c>
      <c r="BB15" s="48">
        <f t="shared" si="2"/>
        <v>12138</v>
      </c>
      <c r="BC15" s="37" t="str">
        <f t="shared" si="3"/>
        <v>INR  Twelve Thousand One Hundred &amp; Thirty Eight  Only</v>
      </c>
      <c r="IA15" s="38">
        <v>2</v>
      </c>
      <c r="IB15" s="77" t="s">
        <v>76</v>
      </c>
      <c r="IC15" s="38" t="s">
        <v>43</v>
      </c>
      <c r="ID15" s="38">
        <v>7</v>
      </c>
      <c r="IE15" s="39" t="s">
        <v>67</v>
      </c>
      <c r="IF15" s="39" t="s">
        <v>44</v>
      </c>
      <c r="IG15" s="39" t="s">
        <v>45</v>
      </c>
      <c r="IH15" s="39">
        <v>213</v>
      </c>
      <c r="II15" s="39" t="s">
        <v>39</v>
      </c>
    </row>
    <row r="16" spans="1:243" s="38" customFormat="1" ht="57" customHeight="1">
      <c r="A16" s="22">
        <v>3</v>
      </c>
      <c r="B16" s="82" t="s">
        <v>77</v>
      </c>
      <c r="C16" s="24" t="s">
        <v>46</v>
      </c>
      <c r="D16" s="78">
        <v>6</v>
      </c>
      <c r="E16" s="80" t="s">
        <v>67</v>
      </c>
      <c r="F16" s="91">
        <v>3023.95</v>
      </c>
      <c r="G16" s="41"/>
      <c r="H16" s="41"/>
      <c r="I16" s="40" t="s">
        <v>40</v>
      </c>
      <c r="J16" s="43">
        <f t="shared" si="0"/>
        <v>1</v>
      </c>
      <c r="K16" s="44" t="s">
        <v>41</v>
      </c>
      <c r="L16" s="44" t="s">
        <v>4</v>
      </c>
      <c r="M16" s="74"/>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18143.7</v>
      </c>
      <c r="BB16" s="48">
        <f t="shared" si="2"/>
        <v>18143.7</v>
      </c>
      <c r="BC16" s="37" t="str">
        <f t="shared" si="3"/>
        <v>INR  Eighteen Thousand One Hundred &amp; Forty Three  and Paise Seventy Only</v>
      </c>
      <c r="IA16" s="38">
        <v>3</v>
      </c>
      <c r="IB16" s="77" t="s">
        <v>77</v>
      </c>
      <c r="IC16" s="38" t="s">
        <v>46</v>
      </c>
      <c r="ID16" s="38">
        <v>6</v>
      </c>
      <c r="IE16" s="39" t="s">
        <v>67</v>
      </c>
      <c r="IF16" s="39" t="s">
        <v>35</v>
      </c>
      <c r="IG16" s="39" t="s">
        <v>47</v>
      </c>
      <c r="IH16" s="39">
        <v>10</v>
      </c>
      <c r="II16" s="39" t="s">
        <v>39</v>
      </c>
    </row>
    <row r="17" spans="1:243" s="38" customFormat="1" ht="54.75" customHeight="1">
      <c r="A17" s="22">
        <v>4</v>
      </c>
      <c r="B17" s="82" t="s">
        <v>78</v>
      </c>
      <c r="C17" s="24" t="s">
        <v>48</v>
      </c>
      <c r="D17" s="78">
        <v>4</v>
      </c>
      <c r="E17" s="80" t="s">
        <v>39</v>
      </c>
      <c r="F17" s="92">
        <v>59.65</v>
      </c>
      <c r="G17" s="41"/>
      <c r="H17" s="41"/>
      <c r="I17" s="40" t="s">
        <v>40</v>
      </c>
      <c r="J17" s="43">
        <f t="shared" si="0"/>
        <v>1</v>
      </c>
      <c r="K17" s="44" t="s">
        <v>41</v>
      </c>
      <c r="L17" s="44" t="s">
        <v>4</v>
      </c>
      <c r="M17" s="74"/>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238.6</v>
      </c>
      <c r="BB17" s="48">
        <f t="shared" si="2"/>
        <v>238.6</v>
      </c>
      <c r="BC17" s="37" t="str">
        <f t="shared" si="3"/>
        <v>INR  Two Hundred &amp; Thirty Eight  and Paise Sixty Only</v>
      </c>
      <c r="IA17" s="38">
        <v>4</v>
      </c>
      <c r="IB17" s="77" t="s">
        <v>78</v>
      </c>
      <c r="IC17" s="38" t="s">
        <v>48</v>
      </c>
      <c r="ID17" s="38">
        <v>4</v>
      </c>
      <c r="IE17" s="39" t="s">
        <v>39</v>
      </c>
      <c r="IF17" s="39" t="s">
        <v>49</v>
      </c>
      <c r="IG17" s="39" t="s">
        <v>50</v>
      </c>
      <c r="IH17" s="39">
        <v>10</v>
      </c>
      <c r="II17" s="39" t="s">
        <v>39</v>
      </c>
    </row>
    <row r="18" spans="1:243" s="38" customFormat="1" ht="54" customHeight="1">
      <c r="A18" s="22">
        <v>5</v>
      </c>
      <c r="B18" s="82" t="s">
        <v>79</v>
      </c>
      <c r="C18" s="24" t="s">
        <v>51</v>
      </c>
      <c r="D18" s="78">
        <v>2</v>
      </c>
      <c r="E18" s="81" t="s">
        <v>39</v>
      </c>
      <c r="F18" s="78">
        <v>62.05</v>
      </c>
      <c r="G18" s="41"/>
      <c r="H18" s="41"/>
      <c r="I18" s="40" t="s">
        <v>40</v>
      </c>
      <c r="J18" s="43">
        <f t="shared" si="0"/>
        <v>1</v>
      </c>
      <c r="K18" s="44" t="s">
        <v>41</v>
      </c>
      <c r="L18" s="44" t="s">
        <v>4</v>
      </c>
      <c r="M18" s="74"/>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124.1</v>
      </c>
      <c r="BB18" s="48">
        <f t="shared" si="2"/>
        <v>124.1</v>
      </c>
      <c r="BC18" s="37" t="str">
        <f t="shared" si="3"/>
        <v>INR  One Hundred &amp; Twenty Four  and Paise Ten Only</v>
      </c>
      <c r="IA18" s="38">
        <v>5</v>
      </c>
      <c r="IB18" s="77" t="s">
        <v>79</v>
      </c>
      <c r="IC18" s="38" t="s">
        <v>51</v>
      </c>
      <c r="ID18" s="38">
        <v>2</v>
      </c>
      <c r="IE18" s="39" t="s">
        <v>39</v>
      </c>
      <c r="IF18" s="39" t="s">
        <v>42</v>
      </c>
      <c r="IG18" s="39" t="s">
        <v>36</v>
      </c>
      <c r="IH18" s="39">
        <v>123.223</v>
      </c>
      <c r="II18" s="39" t="s">
        <v>39</v>
      </c>
    </row>
    <row r="19" spans="1:243" s="38" customFormat="1" ht="45" customHeight="1">
      <c r="A19" s="22">
        <v>6</v>
      </c>
      <c r="B19" s="79" t="s">
        <v>80</v>
      </c>
      <c r="C19" s="24" t="s">
        <v>52</v>
      </c>
      <c r="D19" s="78">
        <v>347</v>
      </c>
      <c r="E19" s="80" t="s">
        <v>67</v>
      </c>
      <c r="F19" s="93">
        <v>18.25</v>
      </c>
      <c r="G19" s="41"/>
      <c r="H19" s="41"/>
      <c r="I19" s="40" t="s">
        <v>40</v>
      </c>
      <c r="J19" s="43">
        <f t="shared" si="0"/>
        <v>1</v>
      </c>
      <c r="K19" s="44" t="s">
        <v>41</v>
      </c>
      <c r="L19" s="44" t="s">
        <v>4</v>
      </c>
      <c r="M19" s="74"/>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6332.75</v>
      </c>
      <c r="BB19" s="48">
        <f t="shared" si="2"/>
        <v>6332.75</v>
      </c>
      <c r="BC19" s="37" t="str">
        <f t="shared" si="3"/>
        <v>INR  Six Thousand Three Hundred &amp; Thirty Two  and Paise Seventy Five Only</v>
      </c>
      <c r="IA19" s="38">
        <v>6</v>
      </c>
      <c r="IB19" s="77" t="s">
        <v>92</v>
      </c>
      <c r="IC19" s="38" t="s">
        <v>52</v>
      </c>
      <c r="ID19" s="38">
        <v>347</v>
      </c>
      <c r="IE19" s="39" t="s">
        <v>67</v>
      </c>
      <c r="IF19" s="39" t="s">
        <v>44</v>
      </c>
      <c r="IG19" s="39" t="s">
        <v>45</v>
      </c>
      <c r="IH19" s="39">
        <v>213</v>
      </c>
      <c r="II19" s="39" t="s">
        <v>39</v>
      </c>
    </row>
    <row r="20" spans="1:243" s="38" customFormat="1" ht="60" customHeight="1">
      <c r="A20" s="22">
        <v>7</v>
      </c>
      <c r="B20" s="79" t="s">
        <v>81</v>
      </c>
      <c r="C20" s="24" t="s">
        <v>53</v>
      </c>
      <c r="D20" s="78">
        <v>347</v>
      </c>
      <c r="E20" s="81" t="s">
        <v>67</v>
      </c>
      <c r="F20" s="93">
        <v>115.15</v>
      </c>
      <c r="G20" s="41"/>
      <c r="H20" s="41"/>
      <c r="I20" s="40" t="s">
        <v>40</v>
      </c>
      <c r="J20" s="43">
        <f t="shared" si="0"/>
        <v>1</v>
      </c>
      <c r="K20" s="44" t="s">
        <v>41</v>
      </c>
      <c r="L20" s="44" t="s">
        <v>4</v>
      </c>
      <c r="M20" s="74"/>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39957.05</v>
      </c>
      <c r="BB20" s="48">
        <f t="shared" si="2"/>
        <v>39957.05</v>
      </c>
      <c r="BC20" s="37" t="str">
        <f t="shared" si="3"/>
        <v>INR  Thirty Nine Thousand Nine Hundred &amp; Fifty Seven  and Paise Five Only</v>
      </c>
      <c r="IA20" s="38">
        <v>7</v>
      </c>
      <c r="IB20" s="77" t="s">
        <v>93</v>
      </c>
      <c r="IC20" s="38" t="s">
        <v>53</v>
      </c>
      <c r="ID20" s="38">
        <v>347</v>
      </c>
      <c r="IE20" s="39" t="s">
        <v>67</v>
      </c>
      <c r="IF20" s="39" t="s">
        <v>35</v>
      </c>
      <c r="IG20" s="39" t="s">
        <v>47</v>
      </c>
      <c r="IH20" s="39">
        <v>10</v>
      </c>
      <c r="II20" s="39" t="s">
        <v>39</v>
      </c>
    </row>
    <row r="21" spans="1:243" s="38" customFormat="1" ht="57" customHeight="1">
      <c r="A21" s="22">
        <v>8</v>
      </c>
      <c r="B21" s="82" t="s">
        <v>82</v>
      </c>
      <c r="C21" s="24" t="s">
        <v>54</v>
      </c>
      <c r="D21" s="78">
        <v>415</v>
      </c>
      <c r="E21" s="81" t="s">
        <v>67</v>
      </c>
      <c r="F21" s="91">
        <v>153.45</v>
      </c>
      <c r="G21" s="41"/>
      <c r="H21" s="41"/>
      <c r="I21" s="40" t="s">
        <v>40</v>
      </c>
      <c r="J21" s="43">
        <f t="shared" si="0"/>
        <v>1</v>
      </c>
      <c r="K21" s="44" t="s">
        <v>41</v>
      </c>
      <c r="L21" s="44" t="s">
        <v>4</v>
      </c>
      <c r="M21" s="74"/>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63681.75</v>
      </c>
      <c r="BB21" s="48">
        <f t="shared" si="2"/>
        <v>63681.75</v>
      </c>
      <c r="BC21" s="37" t="str">
        <f t="shared" si="3"/>
        <v>INR  Sixty Three Thousand Six Hundred &amp; Eighty One  and Paise Seventy Five Only</v>
      </c>
      <c r="IA21" s="38">
        <v>8</v>
      </c>
      <c r="IB21" s="77" t="s">
        <v>82</v>
      </c>
      <c r="IC21" s="38" t="s">
        <v>54</v>
      </c>
      <c r="ID21" s="38">
        <v>415</v>
      </c>
      <c r="IE21" s="39" t="s">
        <v>67</v>
      </c>
      <c r="IF21" s="39" t="s">
        <v>49</v>
      </c>
      <c r="IG21" s="39" t="s">
        <v>50</v>
      </c>
      <c r="IH21" s="39">
        <v>10</v>
      </c>
      <c r="II21" s="39" t="s">
        <v>39</v>
      </c>
    </row>
    <row r="22" spans="1:243" s="38" customFormat="1" ht="51" customHeight="1">
      <c r="A22" s="22">
        <v>9</v>
      </c>
      <c r="B22" s="82" t="s">
        <v>83</v>
      </c>
      <c r="C22" s="24" t="s">
        <v>55</v>
      </c>
      <c r="D22" s="78">
        <v>23</v>
      </c>
      <c r="E22" s="81" t="s">
        <v>67</v>
      </c>
      <c r="F22" s="91">
        <v>121.55</v>
      </c>
      <c r="G22" s="41"/>
      <c r="H22" s="41"/>
      <c r="I22" s="40" t="s">
        <v>40</v>
      </c>
      <c r="J22" s="43">
        <f t="shared" si="0"/>
        <v>1</v>
      </c>
      <c r="K22" s="44" t="s">
        <v>41</v>
      </c>
      <c r="L22" s="44" t="s">
        <v>4</v>
      </c>
      <c r="M22" s="74"/>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2795.65</v>
      </c>
      <c r="BB22" s="48">
        <f t="shared" si="2"/>
        <v>2795.65</v>
      </c>
      <c r="BC22" s="37" t="str">
        <f t="shared" si="3"/>
        <v>INR  Two Thousand Seven Hundred &amp; Ninety Five  and Paise Sixty Five Only</v>
      </c>
      <c r="IA22" s="38">
        <v>9</v>
      </c>
      <c r="IB22" s="77" t="s">
        <v>83</v>
      </c>
      <c r="IC22" s="38" t="s">
        <v>55</v>
      </c>
      <c r="ID22" s="38">
        <v>23</v>
      </c>
      <c r="IE22" s="39" t="s">
        <v>67</v>
      </c>
      <c r="IF22" s="39" t="s">
        <v>42</v>
      </c>
      <c r="IG22" s="39" t="s">
        <v>36</v>
      </c>
      <c r="IH22" s="39">
        <v>123.223</v>
      </c>
      <c r="II22" s="39" t="s">
        <v>39</v>
      </c>
    </row>
    <row r="23" spans="1:243" s="38" customFormat="1" ht="69.75" customHeight="1">
      <c r="A23" s="22">
        <v>10</v>
      </c>
      <c r="B23" s="82" t="s">
        <v>84</v>
      </c>
      <c r="C23" s="24" t="s">
        <v>56</v>
      </c>
      <c r="D23" s="78">
        <v>6</v>
      </c>
      <c r="E23" s="81" t="s">
        <v>39</v>
      </c>
      <c r="F23" s="91">
        <v>851.6</v>
      </c>
      <c r="G23" s="41"/>
      <c r="H23" s="41"/>
      <c r="I23" s="40" t="s">
        <v>40</v>
      </c>
      <c r="J23" s="43">
        <f t="shared" si="0"/>
        <v>1</v>
      </c>
      <c r="K23" s="44" t="s">
        <v>41</v>
      </c>
      <c r="L23" s="44" t="s">
        <v>4</v>
      </c>
      <c r="M23" s="74"/>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5109.6</v>
      </c>
      <c r="BB23" s="48">
        <f t="shared" si="2"/>
        <v>5109.6</v>
      </c>
      <c r="BC23" s="37" t="str">
        <f t="shared" si="3"/>
        <v>INR  Five Thousand One Hundred &amp; Nine  and Paise Sixty Only</v>
      </c>
      <c r="IA23" s="38">
        <v>10</v>
      </c>
      <c r="IB23" s="77" t="s">
        <v>94</v>
      </c>
      <c r="IC23" s="38" t="s">
        <v>56</v>
      </c>
      <c r="ID23" s="38">
        <v>6</v>
      </c>
      <c r="IE23" s="39" t="s">
        <v>39</v>
      </c>
      <c r="IF23" s="39" t="s">
        <v>44</v>
      </c>
      <c r="IG23" s="39" t="s">
        <v>45</v>
      </c>
      <c r="IH23" s="39">
        <v>213</v>
      </c>
      <c r="II23" s="39" t="s">
        <v>39</v>
      </c>
    </row>
    <row r="24" spans="1:243" s="38" customFormat="1" ht="66.75" customHeight="1">
      <c r="A24" s="22">
        <v>11</v>
      </c>
      <c r="B24" s="94" t="s">
        <v>85</v>
      </c>
      <c r="C24" s="24" t="s">
        <v>57</v>
      </c>
      <c r="D24" s="78">
        <v>60</v>
      </c>
      <c r="E24" s="81" t="s">
        <v>67</v>
      </c>
      <c r="F24" s="95">
        <v>42</v>
      </c>
      <c r="G24" s="41"/>
      <c r="H24" s="41"/>
      <c r="I24" s="40" t="s">
        <v>40</v>
      </c>
      <c r="J24" s="43">
        <f t="shared" si="0"/>
        <v>1</v>
      </c>
      <c r="K24" s="44" t="s">
        <v>41</v>
      </c>
      <c r="L24" s="44" t="s">
        <v>4</v>
      </c>
      <c r="M24" s="74"/>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2520</v>
      </c>
      <c r="BB24" s="48">
        <f t="shared" si="2"/>
        <v>2520</v>
      </c>
      <c r="BC24" s="37" t="str">
        <f t="shared" si="3"/>
        <v>INR  Two Thousand Five Hundred &amp; Twenty  Only</v>
      </c>
      <c r="IA24" s="38">
        <v>11</v>
      </c>
      <c r="IB24" s="77" t="s">
        <v>95</v>
      </c>
      <c r="IC24" s="38" t="s">
        <v>57</v>
      </c>
      <c r="ID24" s="38">
        <v>60</v>
      </c>
      <c r="IE24" s="39" t="s">
        <v>67</v>
      </c>
      <c r="IF24" s="39" t="s">
        <v>35</v>
      </c>
      <c r="IG24" s="39" t="s">
        <v>47</v>
      </c>
      <c r="IH24" s="39">
        <v>10</v>
      </c>
      <c r="II24" s="39" t="s">
        <v>39</v>
      </c>
    </row>
    <row r="25" spans="1:243" s="38" customFormat="1" ht="156" customHeight="1">
      <c r="A25" s="22">
        <v>12</v>
      </c>
      <c r="B25" s="82" t="s">
        <v>86</v>
      </c>
      <c r="C25" s="24" t="s">
        <v>70</v>
      </c>
      <c r="D25" s="78">
        <v>592</v>
      </c>
      <c r="E25" s="81" t="s">
        <v>91</v>
      </c>
      <c r="F25" s="95">
        <v>423.95</v>
      </c>
      <c r="G25" s="41"/>
      <c r="H25" s="41"/>
      <c r="I25" s="40" t="s">
        <v>40</v>
      </c>
      <c r="J25" s="43">
        <f>IF(I25="Less(-)",-1,1)</f>
        <v>1</v>
      </c>
      <c r="K25" s="44" t="s">
        <v>41</v>
      </c>
      <c r="L25" s="44" t="s">
        <v>4</v>
      </c>
      <c r="M25" s="74"/>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total_amount_ba($B$2,$D$2,D25,F25,J25,K25,M25)</f>
        <v>250978.4</v>
      </c>
      <c r="BB25" s="48">
        <f>BA25+SUM(N25:AZ25)</f>
        <v>250978.4</v>
      </c>
      <c r="BC25" s="37" t="str">
        <f>SpellNumber(L25,BB25)</f>
        <v>INR  Two Lakh Fifty Thousand Nine Hundred &amp; Seventy Eight  and Paise Forty Only</v>
      </c>
      <c r="IA25" s="38">
        <v>12</v>
      </c>
      <c r="IB25" s="77" t="s">
        <v>86</v>
      </c>
      <c r="IC25" s="38" t="s">
        <v>70</v>
      </c>
      <c r="ID25" s="38">
        <v>592</v>
      </c>
      <c r="IE25" s="39" t="s">
        <v>91</v>
      </c>
      <c r="IF25" s="39" t="s">
        <v>42</v>
      </c>
      <c r="IG25" s="39" t="s">
        <v>36</v>
      </c>
      <c r="IH25" s="39">
        <v>123.223</v>
      </c>
      <c r="II25" s="39" t="s">
        <v>39</v>
      </c>
    </row>
    <row r="26" spans="1:243" s="38" customFormat="1" ht="80.25" customHeight="1">
      <c r="A26" s="22">
        <v>13</v>
      </c>
      <c r="B26" s="82" t="s">
        <v>87</v>
      </c>
      <c r="C26" s="24" t="s">
        <v>58</v>
      </c>
      <c r="D26" s="78">
        <v>58</v>
      </c>
      <c r="E26" s="81" t="s">
        <v>67</v>
      </c>
      <c r="F26" s="95">
        <v>997.7</v>
      </c>
      <c r="G26" s="41"/>
      <c r="H26" s="41"/>
      <c r="I26" s="40" t="s">
        <v>40</v>
      </c>
      <c r="J26" s="43">
        <f>IF(I26="Less(-)",-1,1)</f>
        <v>1</v>
      </c>
      <c r="K26" s="44" t="s">
        <v>41</v>
      </c>
      <c r="L26" s="44" t="s">
        <v>4</v>
      </c>
      <c r="M26" s="74"/>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total_amount_ba($B$2,$D$2,D26,F26,J26,K26,M26)</f>
        <v>57866.6</v>
      </c>
      <c r="BB26" s="48">
        <f>BA26+SUM(N26:AZ26)</f>
        <v>57866.6</v>
      </c>
      <c r="BC26" s="37" t="str">
        <f>SpellNumber(L26,BB26)</f>
        <v>INR  Fifty Seven Thousand Eight Hundred &amp; Sixty Six  and Paise Sixty Only</v>
      </c>
      <c r="IA26" s="38">
        <v>13</v>
      </c>
      <c r="IB26" s="77" t="s">
        <v>87</v>
      </c>
      <c r="IC26" s="38" t="s">
        <v>58</v>
      </c>
      <c r="ID26" s="38">
        <v>58</v>
      </c>
      <c r="IE26" s="39" t="s">
        <v>67</v>
      </c>
      <c r="IF26" s="39" t="s">
        <v>44</v>
      </c>
      <c r="IG26" s="39" t="s">
        <v>45</v>
      </c>
      <c r="IH26" s="39">
        <v>213</v>
      </c>
      <c r="II26" s="39" t="s">
        <v>39</v>
      </c>
    </row>
    <row r="27" spans="1:243" s="38" customFormat="1" ht="65.25" customHeight="1">
      <c r="A27" s="22">
        <v>14</v>
      </c>
      <c r="B27" s="82" t="s">
        <v>88</v>
      </c>
      <c r="C27" s="24" t="s">
        <v>59</v>
      </c>
      <c r="D27" s="78">
        <v>29</v>
      </c>
      <c r="E27" s="81" t="s">
        <v>67</v>
      </c>
      <c r="F27" s="91">
        <v>1296.4</v>
      </c>
      <c r="G27" s="41"/>
      <c r="H27" s="41"/>
      <c r="I27" s="40" t="s">
        <v>40</v>
      </c>
      <c r="J27" s="43">
        <f>IF(I27="Less(-)",-1,1)</f>
        <v>1</v>
      </c>
      <c r="K27" s="44" t="s">
        <v>41</v>
      </c>
      <c r="L27" s="44" t="s">
        <v>4</v>
      </c>
      <c r="M27" s="74"/>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total_amount_ba($B$2,$D$2,D27,F27,J27,K27,M27)</f>
        <v>37595.6</v>
      </c>
      <c r="BB27" s="48">
        <f>BA27+SUM(N27:AZ27)</f>
        <v>37595.6</v>
      </c>
      <c r="BC27" s="37" t="str">
        <f>SpellNumber(L27,BB27)</f>
        <v>INR  Thirty Seven Thousand Five Hundred &amp; Ninety Five  and Paise Sixty Only</v>
      </c>
      <c r="IA27" s="38">
        <v>14</v>
      </c>
      <c r="IB27" s="77" t="s">
        <v>88</v>
      </c>
      <c r="IC27" s="38" t="s">
        <v>59</v>
      </c>
      <c r="ID27" s="38">
        <v>29</v>
      </c>
      <c r="IE27" s="39" t="s">
        <v>67</v>
      </c>
      <c r="IF27" s="39" t="s">
        <v>35</v>
      </c>
      <c r="IG27" s="39" t="s">
        <v>47</v>
      </c>
      <c r="IH27" s="39">
        <v>10</v>
      </c>
      <c r="II27" s="39" t="s">
        <v>39</v>
      </c>
    </row>
    <row r="28" spans="1:243" s="38" customFormat="1" ht="39" customHeight="1">
      <c r="A28" s="22">
        <v>15</v>
      </c>
      <c r="B28" s="96" t="s">
        <v>89</v>
      </c>
      <c r="C28" s="24" t="s">
        <v>60</v>
      </c>
      <c r="D28" s="78">
        <v>6</v>
      </c>
      <c r="E28" s="81" t="s">
        <v>39</v>
      </c>
      <c r="F28" s="93">
        <v>458.55</v>
      </c>
      <c r="G28" s="41"/>
      <c r="H28" s="50"/>
      <c r="I28" s="40" t="s">
        <v>40</v>
      </c>
      <c r="J28" s="43">
        <f>IF(I28="Less(-)",-1,1)</f>
        <v>1</v>
      </c>
      <c r="K28" s="44" t="s">
        <v>41</v>
      </c>
      <c r="L28" s="44" t="s">
        <v>4</v>
      </c>
      <c r="M28" s="74"/>
      <c r="N28" s="41"/>
      <c r="O28" s="41"/>
      <c r="P28" s="45"/>
      <c r="Q28" s="41"/>
      <c r="R28" s="41"/>
      <c r="S28" s="45"/>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total_amount_ba($B$2,$D$2,D28,F28,J28,K28,M28)</f>
        <v>2751.3</v>
      </c>
      <c r="BB28" s="48">
        <f>BA28+SUM(N28:AZ28)</f>
        <v>2751.3</v>
      </c>
      <c r="BC28" s="37" t="str">
        <f>SpellNumber(L28,BB28)</f>
        <v>INR  Two Thousand Seven Hundred &amp; Fifty One  and Paise Thirty Only</v>
      </c>
      <c r="IA28" s="38">
        <v>15</v>
      </c>
      <c r="IB28" s="77" t="s">
        <v>96</v>
      </c>
      <c r="IC28" s="38" t="s">
        <v>60</v>
      </c>
      <c r="ID28" s="38">
        <v>6</v>
      </c>
      <c r="IE28" s="39" t="s">
        <v>39</v>
      </c>
      <c r="IF28" s="39" t="s">
        <v>49</v>
      </c>
      <c r="IG28" s="39" t="s">
        <v>50</v>
      </c>
      <c r="IH28" s="39">
        <v>10</v>
      </c>
      <c r="II28" s="39" t="s">
        <v>39</v>
      </c>
    </row>
    <row r="29" spans="1:243" s="38" customFormat="1" ht="234" customHeight="1">
      <c r="A29" s="22">
        <v>16</v>
      </c>
      <c r="B29" s="82" t="s">
        <v>90</v>
      </c>
      <c r="C29" s="24" t="s">
        <v>61</v>
      </c>
      <c r="D29" s="78">
        <v>45</v>
      </c>
      <c r="E29" s="81" t="s">
        <v>67</v>
      </c>
      <c r="F29" s="91">
        <v>1688.8</v>
      </c>
      <c r="G29" s="51"/>
      <c r="H29" s="52"/>
      <c r="I29" s="40" t="s">
        <v>40</v>
      </c>
      <c r="J29" s="43">
        <f>IF(I29="Less(-)",-1,1)</f>
        <v>1</v>
      </c>
      <c r="K29" s="44" t="s">
        <v>41</v>
      </c>
      <c r="L29" s="44" t="s">
        <v>4</v>
      </c>
      <c r="M29" s="74"/>
      <c r="N29" s="41"/>
      <c r="O29" s="41"/>
      <c r="P29" s="46"/>
      <c r="Q29" s="41"/>
      <c r="R29" s="41"/>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total_amount_ba($B$2,$D$2,D29,F29,J29,K29,M29)</f>
        <v>75996</v>
      </c>
      <c r="BB29" s="48">
        <f>BA29+SUM(N29:AZ29)</f>
        <v>75996</v>
      </c>
      <c r="BC29" s="37" t="str">
        <f>SpellNumber(L29,BB29)</f>
        <v>INR  Seventy Five Thousand Nine Hundred &amp; Ninety Six  Only</v>
      </c>
      <c r="IA29" s="38">
        <v>16</v>
      </c>
      <c r="IB29" s="77" t="s">
        <v>97</v>
      </c>
      <c r="IC29" s="38" t="s">
        <v>61</v>
      </c>
      <c r="ID29" s="38">
        <v>45</v>
      </c>
      <c r="IE29" s="39" t="s">
        <v>67</v>
      </c>
      <c r="IF29" s="39" t="s">
        <v>44</v>
      </c>
      <c r="IG29" s="39" t="s">
        <v>62</v>
      </c>
      <c r="IH29" s="39">
        <v>10</v>
      </c>
      <c r="II29" s="39" t="s">
        <v>39</v>
      </c>
    </row>
    <row r="30" spans="1:243" s="38" customFormat="1" ht="48" customHeight="1">
      <c r="A30" s="53" t="s">
        <v>72</v>
      </c>
      <c r="B30" s="54"/>
      <c r="C30" s="55"/>
      <c r="D30" s="56"/>
      <c r="E30" s="56"/>
      <c r="F30" s="56"/>
      <c r="G30" s="56"/>
      <c r="H30" s="57"/>
      <c r="I30" s="57"/>
      <c r="J30" s="57"/>
      <c r="K30" s="57"/>
      <c r="L30" s="58"/>
      <c r="BA30" s="59">
        <f>SUM(BA13:BA29)</f>
        <v>762983.3</v>
      </c>
      <c r="BB30" s="60">
        <f>SUM(BB13:BB29)</f>
        <v>762983.3</v>
      </c>
      <c r="BC30" s="37" t="str">
        <f>SpellNumber($E$2,BB30)</f>
        <v>INR  Seven Lakh Sixty Two Thousand Nine Hundred &amp; Eighty Three  and Paise Thirty Only</v>
      </c>
      <c r="IE30" s="39">
        <v>4</v>
      </c>
      <c r="IF30" s="39" t="s">
        <v>44</v>
      </c>
      <c r="IG30" s="39" t="s">
        <v>62</v>
      </c>
      <c r="IH30" s="39">
        <v>10</v>
      </c>
      <c r="II30" s="39" t="s">
        <v>39</v>
      </c>
    </row>
    <row r="31" spans="1:243" s="69" customFormat="1" ht="18">
      <c r="A31" s="54" t="s">
        <v>73</v>
      </c>
      <c r="B31" s="61"/>
      <c r="C31" s="62"/>
      <c r="D31" s="63"/>
      <c r="E31" s="75" t="s">
        <v>64</v>
      </c>
      <c r="F31" s="76"/>
      <c r="G31" s="64"/>
      <c r="H31" s="65"/>
      <c r="I31" s="65"/>
      <c r="J31" s="65"/>
      <c r="K31" s="66"/>
      <c r="L31" s="67"/>
      <c r="M31" s="68"/>
      <c r="O31" s="38"/>
      <c r="P31" s="38"/>
      <c r="Q31" s="38"/>
      <c r="R31" s="38"/>
      <c r="S31" s="38"/>
      <c r="BA31" s="70">
        <f>IF(ISBLANK(F31),0,IF(E31="Excess (+)",ROUND(BA30+(BA30*F31),2),IF(E31="Less (-)",ROUND(BA30+(BA30*F31*(-1)),2),IF(E31="At Par",BA30,0))))</f>
        <v>0</v>
      </c>
      <c r="BB31" s="71">
        <f>ROUND(BA31,0)</f>
        <v>0</v>
      </c>
      <c r="BC31" s="37" t="str">
        <f>SpellNumber($E$2,BB31)</f>
        <v>INR Zero Only</v>
      </c>
      <c r="IE31" s="72"/>
      <c r="IF31" s="72"/>
      <c r="IG31" s="72"/>
      <c r="IH31" s="72"/>
      <c r="II31" s="72"/>
    </row>
    <row r="32" spans="1:243" s="69" customFormat="1" ht="18">
      <c r="A32" s="53" t="s">
        <v>74</v>
      </c>
      <c r="B32" s="53"/>
      <c r="C32" s="84" t="str">
        <f>SpellNumber($E$2,BB31)</f>
        <v>INR Zero Only</v>
      </c>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IE32" s="72"/>
      <c r="IF32" s="72"/>
      <c r="IG32" s="72"/>
      <c r="IH32" s="72"/>
      <c r="II32" s="72"/>
    </row>
    <row r="33" ht="15"/>
    <row r="34" ht="15"/>
    <row r="35" ht="15"/>
    <row r="36" ht="15"/>
    <row r="37" ht="15"/>
    <row r="38" ht="15"/>
    <row r="39" ht="15"/>
  </sheetData>
  <sheetProtection password="EEC8" sheet="1"/>
  <mergeCells count="8">
    <mergeCell ref="A9:BC9"/>
    <mergeCell ref="C32:BC32"/>
    <mergeCell ref="A1:L1"/>
    <mergeCell ref="A4:BC4"/>
    <mergeCell ref="A5:BC5"/>
    <mergeCell ref="A6:BC6"/>
    <mergeCell ref="A7:BC7"/>
    <mergeCell ref="B8:BC8"/>
  </mergeCells>
  <dataValidations count="21">
    <dataValidation type="list" allowBlank="1" showErrorMessage="1" sqref="E31">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1">
      <formula1>0</formula1>
      <formula2>99.9</formula2>
    </dataValidation>
    <dataValidation type="decimal" allowBlank="1" showInputMessage="1" showErrorMessage="1" promptTitle="Rate Entry" prompt="Please enter the Rate in Rupees for this item. " errorTitle="Invaid Entry" error="Only Numeric Values are allowed. " sqref="H28:H29">
      <formula1>0</formula1>
      <formula2>999999999999999</formula2>
    </dataValidation>
    <dataValidation allowBlank="1" showInputMessage="1" showErrorMessage="1" promptTitle="Item Description" prompt="Please enter Item Description in text" sqref="B19:B24 B28">
      <formula1>0</formula1>
      <formula2>0</formula2>
    </dataValidation>
    <dataValidation type="decimal" allowBlank="1" showInputMessage="1" showErrorMessage="1" promptTitle="Rate Entry" prompt="Please enter VAT charges in Rupees for this item. " errorTitle="Invaid Entry" error="Only Numeric Values are allowed. " sqref="M14:M2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G28:G29">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1">
      <formula1>IF(E31="Select",-1,IF(E31="At Par",0,0))</formula1>
      <formula2>IF(E31="Select",-1,IF(E31="At Par",0,0.99))</formula2>
    </dataValidation>
    <dataValidation type="list" allowBlank="1" showErrorMessage="1" sqref="K13:K29">
      <formula1>"Partial Conversion,Full Conversion"</formula1>
      <formula2>0</formula2>
    </dataValidation>
    <dataValidation allowBlank="1" showInputMessage="1" showErrorMessage="1" promptTitle="Addition / Deduction" prompt="Please Choose the correct One" sqref="J13:J29">
      <formula1>0</formula1>
      <formula2>0</formula2>
    </dataValidation>
    <dataValidation type="list" showErrorMessage="1" sqref="I13:I29">
      <formula1>"Excess(+),Less(-)"</formula1>
      <formula2>0</formula2>
    </dataValidation>
    <dataValidation allowBlank="1" showInputMessage="1" showErrorMessage="1" promptTitle="Itemcode/Make" prompt="Please enter text" sqref="C13:C29">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9">
      <formula1>0</formula1>
      <formula2>999999999999999</formula2>
    </dataValidation>
    <dataValidation allowBlank="1" showInputMessage="1" showErrorMessage="1" promptTitle="Units" prompt="Please enter Units in text" sqref="E13:E29">
      <formula1>0</formula1>
      <formula2>0</formula2>
    </dataValidation>
    <dataValidation type="decimal" allowBlank="1" showInputMessage="1" showErrorMessage="1" promptTitle="Quantity" prompt="Please enter the Quantity for this item. " errorTitle="Invalid Entry" error="Only Numeric Values are allowed. " sqref="D13:D29 F13:F29">
      <formula1>0</formula1>
      <formula2>999999999999999</formula2>
    </dataValidation>
    <dataValidation type="list" allowBlank="1" showInputMessage="1" showErrorMessage="1" sqref="L29 L13 L14 L15 L16 L17 L18 L19 L20 L21 L22 L23 L24 L25 L26 L27 L28">
      <formula1>"INR"</formula1>
    </dataValidation>
    <dataValidation type="decimal" allowBlank="1" showErrorMessage="1" errorTitle="Invalid Entry" error="Only Numeric Values are allowed. " sqref="A13:A29">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9" t="s">
        <v>63</v>
      </c>
      <c r="F6" s="89"/>
      <c r="G6" s="89"/>
      <c r="H6" s="89"/>
      <c r="I6" s="89"/>
      <c r="J6" s="89"/>
      <c r="K6" s="89"/>
    </row>
    <row r="7" spans="5:11" ht="14.25">
      <c r="E7" s="90"/>
      <c r="F7" s="90"/>
      <c r="G7" s="90"/>
      <c r="H7" s="90"/>
      <c r="I7" s="90"/>
      <c r="J7" s="90"/>
      <c r="K7" s="90"/>
    </row>
    <row r="8" spans="5:11" ht="14.25">
      <c r="E8" s="90"/>
      <c r="F8" s="90"/>
      <c r="G8" s="90"/>
      <c r="H8" s="90"/>
      <c r="I8" s="90"/>
      <c r="J8" s="90"/>
      <c r="K8" s="90"/>
    </row>
    <row r="9" spans="5:11" ht="14.25">
      <c r="E9" s="90"/>
      <c r="F9" s="90"/>
      <c r="G9" s="90"/>
      <c r="H9" s="90"/>
      <c r="I9" s="90"/>
      <c r="J9" s="90"/>
      <c r="K9" s="90"/>
    </row>
    <row r="10" spans="5:11" ht="14.25">
      <c r="E10" s="90"/>
      <c r="F10" s="90"/>
      <c r="G10" s="90"/>
      <c r="H10" s="90"/>
      <c r="I10" s="90"/>
      <c r="J10" s="90"/>
      <c r="K10" s="90"/>
    </row>
    <row r="11" spans="5:11" ht="14.25">
      <c r="E11" s="90"/>
      <c r="F11" s="90"/>
      <c r="G11" s="90"/>
      <c r="H11" s="90"/>
      <c r="I11" s="90"/>
      <c r="J11" s="90"/>
      <c r="K11" s="90"/>
    </row>
    <row r="12" spans="5:11" ht="14.25">
      <c r="E12" s="90"/>
      <c r="F12" s="90"/>
      <c r="G12" s="90"/>
      <c r="H12" s="90"/>
      <c r="I12" s="90"/>
      <c r="J12" s="90"/>
      <c r="K12" s="90"/>
    </row>
    <row r="13" spans="5:11" ht="14.25">
      <c r="E13" s="90"/>
      <c r="F13" s="90"/>
      <c r="G13" s="90"/>
      <c r="H13" s="90"/>
      <c r="I13" s="90"/>
      <c r="J13" s="90"/>
      <c r="K13" s="90"/>
    </row>
    <row r="14" spans="5:11" ht="14.2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2022-05-17T07:05:34Z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